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7970" windowHeight="6135" tabRatio="652" firstSheet="4" activeTab="9"/>
  </bookViews>
  <sheets>
    <sheet name="Price guide" sheetId="1" state="hidden" r:id="rId1"/>
    <sheet name="Denmark" sheetId="7" state="hidden" r:id="rId2"/>
    <sheet name="Ireland" sheetId="8" state="hidden" r:id="rId3"/>
    <sheet name="Baltic_Poland" sheetId="10" state="hidden" r:id="rId4"/>
    <sheet name="Norway" sheetId="9" r:id="rId5"/>
    <sheet name="Sweden" sheetId="11" state="hidden" r:id="rId6"/>
    <sheet name="DK_netcalc" sheetId="13" state="hidden" r:id="rId7"/>
    <sheet name="IE-netcalc" sheetId="14" state="hidden" r:id="rId8"/>
    <sheet name="Balt-PLnet_calc" sheetId="15" state="hidden" r:id="rId9"/>
    <sheet name="NOnet_calc" sheetId="16" r:id="rId10"/>
    <sheet name="SEnet_calc" sheetId="17" state="hidden" r:id="rId11"/>
  </sheets>
  <definedNames>
    <definedName name="baltic">Baltic_Poland!$A$3:$M$58</definedName>
    <definedName name="denmark">Denmark!$A$3:$M$58</definedName>
    <definedName name="ireland">Ireland!$A$3:$M$58</definedName>
    <definedName name="norway">Norway!$A$3:$M$58</definedName>
    <definedName name="sweden">Sweden!$A$3:$M$58</definedName>
    <definedName name="_xlnm.Print_Titles" localSheetId="0">'Price guide'!$1:$1</definedName>
  </definedNames>
  <calcPr calcId="125725"/>
  <webPublishObjects count="5">
    <webPublishObject id="15335" divId="Statoil Price GUIDE  uge 23_15335" sourceObject="baltic" destinationFile="O:\Statoil Routex Webpage\Diesel prices\2014\05\baltic.htm"/>
    <webPublishObject id="18440" divId="Statoil Price GUIDE  uge 23_18440" sourceObject="denmark" destinationFile="O:\Statoil Routex Webpage\Diesel prices\2014\05\denmark.htm"/>
    <webPublishObject id="2272" divId="Statoil Price GUIDE  uge 23_2272" sourceObject="ireland" destinationFile="O:\Statoil Routex Webpage\Diesel prices\2014\05\ireland.htm"/>
    <webPublishObject id="23464" divId="Statoil Price GUIDE  uge 23_23464" sourceObject="norway" destinationFile="O:\Statoil Routex Webpage\Diesel prices\2014\05\norway.htm"/>
    <webPublishObject id="89" divId="Statoil Price GUIDE  uge 23_89" sourceObject="sweden" destinationFile="O:\Statoil Routex Webpage\Diesel prices\2014\05\sweden.htm"/>
  </webPublishObjects>
</workbook>
</file>

<file path=xl/calcChain.xml><?xml version="1.0" encoding="utf-8"?>
<calcChain xmlns="http://schemas.openxmlformats.org/spreadsheetml/2006/main">
  <c r="C22" i="7"/>
  <c r="J22"/>
  <c r="M22"/>
  <c r="C23"/>
  <c r="J23"/>
  <c r="M23"/>
  <c r="C24"/>
  <c r="J24"/>
  <c r="M24"/>
  <c r="C25"/>
  <c r="J25"/>
  <c r="M25"/>
  <c r="C26"/>
  <c r="J26"/>
  <c r="M26"/>
  <c r="C27"/>
  <c r="J27"/>
  <c r="M27"/>
  <c r="C28"/>
  <c r="J28"/>
  <c r="M28"/>
  <c r="C29"/>
  <c r="J29"/>
  <c r="M29"/>
  <c r="C30"/>
  <c r="J30"/>
  <c r="M30"/>
  <c r="C49" i="11"/>
  <c r="J49"/>
  <c r="M49"/>
  <c r="C49" i="9"/>
  <c r="J49"/>
  <c r="M49"/>
  <c r="C49" i="10"/>
  <c r="J49"/>
  <c r="M49"/>
  <c r="C49" i="8"/>
  <c r="J49"/>
  <c r="M49"/>
  <c r="C49" i="7"/>
  <c r="J49"/>
  <c r="M49"/>
  <c r="F48" i="1"/>
  <c r="H49" i="10" s="1"/>
  <c r="C58" i="17"/>
  <c r="C57" i="13"/>
  <c r="C57" i="14"/>
  <c r="C57" i="15"/>
  <c r="C57" i="16"/>
  <c r="A49" i="11"/>
  <c r="A49" i="9"/>
  <c r="A49" i="10"/>
  <c r="A49" i="8"/>
  <c r="A49" i="7"/>
  <c r="A48"/>
  <c r="C48"/>
  <c r="F11" i="1"/>
  <c r="G11" s="1"/>
  <c r="H12" i="8" s="1"/>
  <c r="F45" i="1"/>
  <c r="G45" s="1"/>
  <c r="H46" i="7" s="1"/>
  <c r="G15" i="1"/>
  <c r="H16" i="7" s="1"/>
  <c r="F49" i="1"/>
  <c r="G49" s="1"/>
  <c r="H49" s="1"/>
  <c r="H50" i="11" s="1"/>
  <c r="H59" i="17" s="1"/>
  <c r="N59" s="1"/>
  <c r="F55" i="1"/>
  <c r="G55" s="1"/>
  <c r="H66" i="13" s="1"/>
  <c r="N66" s="1"/>
  <c r="F38" i="1"/>
  <c r="G38" s="1"/>
  <c r="F14"/>
  <c r="G14" s="1"/>
  <c r="H17" i="15" s="1"/>
  <c r="N17" s="1"/>
  <c r="C4" i="10"/>
  <c r="J4"/>
  <c r="M4"/>
  <c r="C5"/>
  <c r="J5"/>
  <c r="M5"/>
  <c r="C6"/>
  <c r="J6"/>
  <c r="C7"/>
  <c r="J7"/>
  <c r="C8"/>
  <c r="J8"/>
  <c r="C9"/>
  <c r="J9"/>
  <c r="M9"/>
  <c r="C10"/>
  <c r="J10"/>
  <c r="M10"/>
  <c r="C11"/>
  <c r="J11"/>
  <c r="M11"/>
  <c r="C12"/>
  <c r="J12"/>
  <c r="C13"/>
  <c r="J13"/>
  <c r="C14"/>
  <c r="J14"/>
  <c r="M14"/>
  <c r="C15"/>
  <c r="J15"/>
  <c r="C16"/>
  <c r="J16"/>
  <c r="M16"/>
  <c r="C17"/>
  <c r="J17"/>
  <c r="M17"/>
  <c r="C18"/>
  <c r="J18"/>
  <c r="M18"/>
  <c r="C19"/>
  <c r="J19"/>
  <c r="M19"/>
  <c r="C20"/>
  <c r="J20"/>
  <c r="M20"/>
  <c r="C21"/>
  <c r="J21"/>
  <c r="C22"/>
  <c r="J22"/>
  <c r="M22"/>
  <c r="C23"/>
  <c r="J23"/>
  <c r="M23"/>
  <c r="C24"/>
  <c r="J24"/>
  <c r="M24"/>
  <c r="C25"/>
  <c r="J25"/>
  <c r="M25"/>
  <c r="C26"/>
  <c r="J26"/>
  <c r="M26"/>
  <c r="C27"/>
  <c r="J27"/>
  <c r="M27"/>
  <c r="C28"/>
  <c r="J28"/>
  <c r="M28"/>
  <c r="C29"/>
  <c r="J29"/>
  <c r="M29"/>
  <c r="C30"/>
  <c r="J30"/>
  <c r="M30"/>
  <c r="C31"/>
  <c r="J31"/>
  <c r="M31"/>
  <c r="C32"/>
  <c r="J32"/>
  <c r="M32"/>
  <c r="C33"/>
  <c r="J33"/>
  <c r="M33"/>
  <c r="C34"/>
  <c r="J34"/>
  <c r="M34"/>
  <c r="C35"/>
  <c r="J35"/>
  <c r="M35"/>
  <c r="C36"/>
  <c r="J36"/>
  <c r="M36"/>
  <c r="C37"/>
  <c r="J37"/>
  <c r="C38"/>
  <c r="J38"/>
  <c r="M38"/>
  <c r="C39"/>
  <c r="J39"/>
  <c r="M39"/>
  <c r="C40"/>
  <c r="J40"/>
  <c r="C41"/>
  <c r="J41"/>
  <c r="M41"/>
  <c r="C42"/>
  <c r="J42"/>
  <c r="C43"/>
  <c r="J43"/>
  <c r="C44"/>
  <c r="J44"/>
  <c r="C45"/>
  <c r="J45"/>
  <c r="M45"/>
  <c r="C46"/>
  <c r="J46"/>
  <c r="C47"/>
  <c r="J47"/>
  <c r="C48"/>
  <c r="J48"/>
  <c r="C50"/>
  <c r="J50"/>
  <c r="M50"/>
  <c r="C51"/>
  <c r="J51"/>
  <c r="C52"/>
  <c r="J52"/>
  <c r="C53"/>
  <c r="J53"/>
  <c r="M53"/>
  <c r="C54"/>
  <c r="J54"/>
  <c r="M54"/>
  <c r="C55"/>
  <c r="J55"/>
  <c r="C56"/>
  <c r="J56"/>
  <c r="C57"/>
  <c r="J57"/>
  <c r="C58"/>
  <c r="J58"/>
  <c r="M58"/>
  <c r="C2" i="15"/>
  <c r="C3"/>
  <c r="C4"/>
  <c r="C5"/>
  <c r="C6"/>
  <c r="C7"/>
  <c r="N8"/>
  <c r="N9"/>
  <c r="C10"/>
  <c r="C11"/>
  <c r="N12"/>
  <c r="N13"/>
  <c r="C14"/>
  <c r="C15"/>
  <c r="C16"/>
  <c r="C17"/>
  <c r="N18"/>
  <c r="N19"/>
  <c r="C20"/>
  <c r="C21"/>
  <c r="C22"/>
  <c r="C23"/>
  <c r="C24"/>
  <c r="C25"/>
  <c r="N26"/>
  <c r="N27"/>
  <c r="C28"/>
  <c r="C29"/>
  <c r="C30"/>
  <c r="C31"/>
  <c r="C32"/>
  <c r="C33"/>
  <c r="C34"/>
  <c r="C35"/>
  <c r="C36"/>
  <c r="C37"/>
  <c r="C38"/>
  <c r="C39"/>
  <c r="C40"/>
  <c r="C41"/>
  <c r="C42"/>
  <c r="N43"/>
  <c r="N44"/>
  <c r="C45"/>
  <c r="C46"/>
  <c r="C47"/>
  <c r="C48"/>
  <c r="C49"/>
  <c r="C50"/>
  <c r="C51"/>
  <c r="C52"/>
  <c r="C53"/>
  <c r="C54"/>
  <c r="C55"/>
  <c r="C56"/>
  <c r="C58"/>
  <c r="C59"/>
  <c r="C60"/>
  <c r="C61"/>
  <c r="C62"/>
  <c r="C63"/>
  <c r="N64"/>
  <c r="N65"/>
  <c r="C66"/>
  <c r="N67"/>
  <c r="N68"/>
  <c r="C69"/>
  <c r="C70"/>
  <c r="C4" i="7"/>
  <c r="J4"/>
  <c r="M4"/>
  <c r="C5"/>
  <c r="J5"/>
  <c r="M5"/>
  <c r="C6"/>
  <c r="J6"/>
  <c r="C7"/>
  <c r="J7"/>
  <c r="C8"/>
  <c r="J8"/>
  <c r="C9"/>
  <c r="J9"/>
  <c r="M9"/>
  <c r="C10"/>
  <c r="J10"/>
  <c r="M10"/>
  <c r="C11"/>
  <c r="J11"/>
  <c r="M11"/>
  <c r="C12"/>
  <c r="J12"/>
  <c r="C13"/>
  <c r="J13"/>
  <c r="C14"/>
  <c r="J14"/>
  <c r="M14"/>
  <c r="C15"/>
  <c r="J15"/>
  <c r="C16"/>
  <c r="J16"/>
  <c r="M16"/>
  <c r="C17"/>
  <c r="J17"/>
  <c r="M17"/>
  <c r="C18"/>
  <c r="J18"/>
  <c r="M18"/>
  <c r="C19"/>
  <c r="J19"/>
  <c r="M19"/>
  <c r="C20"/>
  <c r="J20"/>
  <c r="M20"/>
  <c r="C21"/>
  <c r="J21"/>
  <c r="C31"/>
  <c r="J31"/>
  <c r="M31"/>
  <c r="C32"/>
  <c r="J32"/>
  <c r="M32"/>
  <c r="C33"/>
  <c r="J33"/>
  <c r="M33"/>
  <c r="C34"/>
  <c r="J34"/>
  <c r="M34"/>
  <c r="C35"/>
  <c r="J35"/>
  <c r="M35"/>
  <c r="C36"/>
  <c r="J36"/>
  <c r="M36"/>
  <c r="C37"/>
  <c r="J37"/>
  <c r="C38"/>
  <c r="J38"/>
  <c r="M38"/>
  <c r="C39"/>
  <c r="J39"/>
  <c r="M39"/>
  <c r="C40"/>
  <c r="J40"/>
  <c r="C41"/>
  <c r="J41"/>
  <c r="M41"/>
  <c r="C42"/>
  <c r="J42"/>
  <c r="C43"/>
  <c r="J43"/>
  <c r="C44"/>
  <c r="J44"/>
  <c r="C45"/>
  <c r="J45"/>
  <c r="M45"/>
  <c r="C46"/>
  <c r="J46"/>
  <c r="C47"/>
  <c r="J47"/>
  <c r="J48"/>
  <c r="C50"/>
  <c r="J50"/>
  <c r="M50"/>
  <c r="C51"/>
  <c r="J51"/>
  <c r="C52"/>
  <c r="J52"/>
  <c r="C53"/>
  <c r="J53"/>
  <c r="M53"/>
  <c r="C54"/>
  <c r="J54"/>
  <c r="M54"/>
  <c r="C55"/>
  <c r="J55"/>
  <c r="C56"/>
  <c r="J56"/>
  <c r="C57"/>
  <c r="J57"/>
  <c r="C58"/>
  <c r="J58"/>
  <c r="M58"/>
  <c r="C2" i="13"/>
  <c r="C3"/>
  <c r="C4"/>
  <c r="C5"/>
  <c r="C6"/>
  <c r="C7"/>
  <c r="N8"/>
  <c r="N9"/>
  <c r="C10"/>
  <c r="C11"/>
  <c r="N12"/>
  <c r="N13"/>
  <c r="C14"/>
  <c r="C15"/>
  <c r="C16"/>
  <c r="C17"/>
  <c r="N18"/>
  <c r="N19"/>
  <c r="C20"/>
  <c r="C21"/>
  <c r="C22"/>
  <c r="C23"/>
  <c r="C24"/>
  <c r="C25"/>
  <c r="N26"/>
  <c r="N27"/>
  <c r="C28"/>
  <c r="C29"/>
  <c r="C30"/>
  <c r="C31"/>
  <c r="C32"/>
  <c r="C33"/>
  <c r="C34"/>
  <c r="C35"/>
  <c r="C36"/>
  <c r="C37"/>
  <c r="C38"/>
  <c r="C39"/>
  <c r="C40"/>
  <c r="C41"/>
  <c r="C42"/>
  <c r="N43"/>
  <c r="N44"/>
  <c r="C45"/>
  <c r="C46"/>
  <c r="C47"/>
  <c r="C48"/>
  <c r="C49"/>
  <c r="C50"/>
  <c r="C51"/>
  <c r="C52"/>
  <c r="C53"/>
  <c r="C54"/>
  <c r="C55"/>
  <c r="C56"/>
  <c r="C58"/>
  <c r="C59"/>
  <c r="C60"/>
  <c r="C61"/>
  <c r="C62"/>
  <c r="C63"/>
  <c r="N64"/>
  <c r="N65"/>
  <c r="C66"/>
  <c r="N67"/>
  <c r="N68"/>
  <c r="C69"/>
  <c r="C70"/>
  <c r="C2" i="14"/>
  <c r="C3"/>
  <c r="C4"/>
  <c r="C5"/>
  <c r="C6"/>
  <c r="C7"/>
  <c r="N8"/>
  <c r="N9"/>
  <c r="C10"/>
  <c r="C11"/>
  <c r="N12"/>
  <c r="N13"/>
  <c r="C14"/>
  <c r="C15"/>
  <c r="C16"/>
  <c r="C17"/>
  <c r="N18"/>
  <c r="N19"/>
  <c r="C20"/>
  <c r="C21"/>
  <c r="C22"/>
  <c r="C23"/>
  <c r="C24"/>
  <c r="C25"/>
  <c r="N26"/>
  <c r="N27"/>
  <c r="C28"/>
  <c r="C29"/>
  <c r="C30"/>
  <c r="C31"/>
  <c r="C32"/>
  <c r="C33"/>
  <c r="C34"/>
  <c r="C35"/>
  <c r="C36"/>
  <c r="C37"/>
  <c r="C38"/>
  <c r="C39"/>
  <c r="C40"/>
  <c r="C41"/>
  <c r="C42"/>
  <c r="N43"/>
  <c r="N44"/>
  <c r="C45"/>
  <c r="C46"/>
  <c r="C47"/>
  <c r="C48"/>
  <c r="C49"/>
  <c r="C50"/>
  <c r="C51"/>
  <c r="C52"/>
  <c r="C53"/>
  <c r="C54"/>
  <c r="C55"/>
  <c r="C56"/>
  <c r="C58"/>
  <c r="C59"/>
  <c r="C60"/>
  <c r="C61"/>
  <c r="C62"/>
  <c r="C63"/>
  <c r="N64"/>
  <c r="N65"/>
  <c r="C66"/>
  <c r="N67"/>
  <c r="N68"/>
  <c r="C69"/>
  <c r="C70"/>
  <c r="C4" i="8"/>
  <c r="J4"/>
  <c r="M4"/>
  <c r="C5"/>
  <c r="J5"/>
  <c r="M5"/>
  <c r="C6"/>
  <c r="J6"/>
  <c r="C7"/>
  <c r="J7"/>
  <c r="C8"/>
  <c r="J8"/>
  <c r="C9"/>
  <c r="J9"/>
  <c r="M9"/>
  <c r="C10"/>
  <c r="J10"/>
  <c r="M10"/>
  <c r="C11"/>
  <c r="J11"/>
  <c r="M11"/>
  <c r="C12"/>
  <c r="J12"/>
  <c r="C13"/>
  <c r="J13"/>
  <c r="C14"/>
  <c r="J14"/>
  <c r="M14"/>
  <c r="C15"/>
  <c r="J15"/>
  <c r="C16"/>
  <c r="J16"/>
  <c r="M16"/>
  <c r="C17"/>
  <c r="J17"/>
  <c r="M17"/>
  <c r="C18"/>
  <c r="J18"/>
  <c r="M18"/>
  <c r="C19"/>
  <c r="J19"/>
  <c r="M19"/>
  <c r="C20"/>
  <c r="J20"/>
  <c r="M20"/>
  <c r="C21"/>
  <c r="J21"/>
  <c r="C22"/>
  <c r="J22"/>
  <c r="M22"/>
  <c r="C23"/>
  <c r="J23"/>
  <c r="M23"/>
  <c r="C24"/>
  <c r="J24"/>
  <c r="M24"/>
  <c r="C25"/>
  <c r="J25"/>
  <c r="M25"/>
  <c r="C26"/>
  <c r="J26"/>
  <c r="M26"/>
  <c r="C27"/>
  <c r="J27"/>
  <c r="M27"/>
  <c r="C28"/>
  <c r="J28"/>
  <c r="M28"/>
  <c r="C29"/>
  <c r="J29"/>
  <c r="M29"/>
  <c r="C30"/>
  <c r="J30"/>
  <c r="M30"/>
  <c r="C31"/>
  <c r="J31"/>
  <c r="M31"/>
  <c r="C32"/>
  <c r="J32"/>
  <c r="M32"/>
  <c r="C33"/>
  <c r="J33"/>
  <c r="M33"/>
  <c r="C34"/>
  <c r="J34"/>
  <c r="M34"/>
  <c r="C35"/>
  <c r="J35"/>
  <c r="M35"/>
  <c r="C36"/>
  <c r="J36"/>
  <c r="M36"/>
  <c r="C37"/>
  <c r="J37"/>
  <c r="C38"/>
  <c r="J38"/>
  <c r="M38"/>
  <c r="C39"/>
  <c r="J39"/>
  <c r="M39"/>
  <c r="C40"/>
  <c r="J40"/>
  <c r="C41"/>
  <c r="J41"/>
  <c r="M41"/>
  <c r="C42"/>
  <c r="J42"/>
  <c r="C43"/>
  <c r="J43"/>
  <c r="C44"/>
  <c r="J44"/>
  <c r="C45"/>
  <c r="J45"/>
  <c r="M45"/>
  <c r="C46"/>
  <c r="J46"/>
  <c r="C47"/>
  <c r="J47"/>
  <c r="C48"/>
  <c r="J48"/>
  <c r="C50"/>
  <c r="J50"/>
  <c r="M50"/>
  <c r="C51"/>
  <c r="J51"/>
  <c r="C52"/>
  <c r="J52"/>
  <c r="C53"/>
  <c r="J53"/>
  <c r="M53"/>
  <c r="C54"/>
  <c r="J54"/>
  <c r="M54"/>
  <c r="C55"/>
  <c r="J55"/>
  <c r="C56"/>
  <c r="J56"/>
  <c r="C57"/>
  <c r="J57"/>
  <c r="C58"/>
  <c r="J58"/>
  <c r="M58"/>
  <c r="C2" i="16"/>
  <c r="C3"/>
  <c r="C4"/>
  <c r="C5"/>
  <c r="C6"/>
  <c r="C7"/>
  <c r="N8"/>
  <c r="N9"/>
  <c r="C10"/>
  <c r="C11"/>
  <c r="N12"/>
  <c r="N13"/>
  <c r="C14"/>
  <c r="C15"/>
  <c r="C16"/>
  <c r="C17"/>
  <c r="N18"/>
  <c r="N19"/>
  <c r="C20"/>
  <c r="C21"/>
  <c r="C22"/>
  <c r="C23"/>
  <c r="C24"/>
  <c r="C25"/>
  <c r="N26"/>
  <c r="N27"/>
  <c r="C28"/>
  <c r="C29"/>
  <c r="C30"/>
  <c r="C31"/>
  <c r="C32"/>
  <c r="C33"/>
  <c r="C34"/>
  <c r="C35"/>
  <c r="C36"/>
  <c r="C37"/>
  <c r="C38"/>
  <c r="C39"/>
  <c r="C40"/>
  <c r="C41"/>
  <c r="C42"/>
  <c r="N43"/>
  <c r="N44"/>
  <c r="C45"/>
  <c r="C46"/>
  <c r="C47"/>
  <c r="C48"/>
  <c r="C49"/>
  <c r="C50"/>
  <c r="C51"/>
  <c r="C52"/>
  <c r="C53"/>
  <c r="C54"/>
  <c r="C55"/>
  <c r="C56"/>
  <c r="C58"/>
  <c r="C59"/>
  <c r="C60"/>
  <c r="C61"/>
  <c r="C62"/>
  <c r="C63"/>
  <c r="N64"/>
  <c r="N65"/>
  <c r="C66"/>
  <c r="N67"/>
  <c r="N68"/>
  <c r="C69"/>
  <c r="C70"/>
  <c r="C4" i="9"/>
  <c r="J4"/>
  <c r="M4"/>
  <c r="C5"/>
  <c r="J5"/>
  <c r="M5"/>
  <c r="C6"/>
  <c r="J6"/>
  <c r="C7"/>
  <c r="J7"/>
  <c r="C8"/>
  <c r="J8"/>
  <c r="C9"/>
  <c r="J9"/>
  <c r="M9"/>
  <c r="C10"/>
  <c r="J10"/>
  <c r="M10"/>
  <c r="C11"/>
  <c r="J11"/>
  <c r="M11"/>
  <c r="C12"/>
  <c r="J12"/>
  <c r="C13"/>
  <c r="J13"/>
  <c r="C14"/>
  <c r="J14"/>
  <c r="M14"/>
  <c r="C15"/>
  <c r="J15"/>
  <c r="C16"/>
  <c r="J16"/>
  <c r="M16"/>
  <c r="C17"/>
  <c r="J17"/>
  <c r="M17"/>
  <c r="C18"/>
  <c r="J18"/>
  <c r="M18"/>
  <c r="C19"/>
  <c r="J19"/>
  <c r="M19"/>
  <c r="C20"/>
  <c r="J20"/>
  <c r="M20"/>
  <c r="C21"/>
  <c r="J21"/>
  <c r="C22"/>
  <c r="J22"/>
  <c r="M22"/>
  <c r="C23"/>
  <c r="J23"/>
  <c r="M23"/>
  <c r="C24"/>
  <c r="J24"/>
  <c r="M24"/>
  <c r="C25"/>
  <c r="J25"/>
  <c r="M25"/>
  <c r="C26"/>
  <c r="J26"/>
  <c r="M26"/>
  <c r="C27"/>
  <c r="J27"/>
  <c r="M27"/>
  <c r="C28"/>
  <c r="J28"/>
  <c r="M28"/>
  <c r="C29"/>
  <c r="J29"/>
  <c r="M29"/>
  <c r="C30"/>
  <c r="J30"/>
  <c r="M30"/>
  <c r="C31"/>
  <c r="J31"/>
  <c r="M31"/>
  <c r="C32"/>
  <c r="J32"/>
  <c r="M32"/>
  <c r="C33"/>
  <c r="J33"/>
  <c r="M33"/>
  <c r="C34"/>
  <c r="J34"/>
  <c r="M34"/>
  <c r="C35"/>
  <c r="J35"/>
  <c r="M35"/>
  <c r="C36"/>
  <c r="J36"/>
  <c r="M36"/>
  <c r="C37"/>
  <c r="J37"/>
  <c r="C38"/>
  <c r="J38"/>
  <c r="M38"/>
  <c r="C39"/>
  <c r="J39"/>
  <c r="M39"/>
  <c r="C40"/>
  <c r="J40"/>
  <c r="C41"/>
  <c r="J41"/>
  <c r="C42"/>
  <c r="J42"/>
  <c r="C43"/>
  <c r="J43"/>
  <c r="C44"/>
  <c r="J44"/>
  <c r="C45"/>
  <c r="J45"/>
  <c r="M45"/>
  <c r="C46"/>
  <c r="J46"/>
  <c r="C47"/>
  <c r="J47"/>
  <c r="C48"/>
  <c r="J48"/>
  <c r="C50"/>
  <c r="J50"/>
  <c r="M50"/>
  <c r="C51"/>
  <c r="J51"/>
  <c r="C52"/>
  <c r="J52"/>
  <c r="C53"/>
  <c r="J53"/>
  <c r="M53"/>
  <c r="C54"/>
  <c r="J54"/>
  <c r="M54"/>
  <c r="C55"/>
  <c r="J55"/>
  <c r="C56"/>
  <c r="J56"/>
  <c r="C57"/>
  <c r="J57"/>
  <c r="C58"/>
  <c r="J58"/>
  <c r="M58"/>
  <c r="G3" i="1"/>
  <c r="H2" i="15" s="1"/>
  <c r="N2" s="1"/>
  <c r="G4" i="1"/>
  <c r="G5"/>
  <c r="H6" i="8" s="1"/>
  <c r="G6" i="1"/>
  <c r="H7" i="7" s="1"/>
  <c r="G7" i="1"/>
  <c r="H8" i="7" s="1"/>
  <c r="G8" i="1"/>
  <c r="I8" s="1"/>
  <c r="H9" i="9" s="1"/>
  <c r="H7" i="16" s="1"/>
  <c r="N7" s="1"/>
  <c r="G9" i="1"/>
  <c r="H10" i="14" s="1"/>
  <c r="N10" s="1"/>
  <c r="G10" i="1"/>
  <c r="I10" s="1"/>
  <c r="H11" i="9" s="1"/>
  <c r="H11" i="16" s="1"/>
  <c r="N11" s="1"/>
  <c r="F12" i="1"/>
  <c r="G12" s="1"/>
  <c r="H15" i="14" s="1"/>
  <c r="N15" s="1"/>
  <c r="F13" i="1"/>
  <c r="G13" s="1"/>
  <c r="K14"/>
  <c r="F15" i="11" s="1"/>
  <c r="G16" i="1"/>
  <c r="H17" i="10" s="1"/>
  <c r="G17" i="1"/>
  <c r="H17" s="1"/>
  <c r="H18" i="11" s="1"/>
  <c r="H23" i="17" s="1"/>
  <c r="N23" s="1"/>
  <c r="G18" i="1"/>
  <c r="H23" i="13" s="1"/>
  <c r="N23" s="1"/>
  <c r="G19" i="1"/>
  <c r="H20" i="8" s="1"/>
  <c r="G20" i="1"/>
  <c r="H25" i="14" s="1"/>
  <c r="N25" s="1"/>
  <c r="G21" i="1"/>
  <c r="H22" i="7" s="1"/>
  <c r="J21" i="1"/>
  <c r="H22" i="9" s="1"/>
  <c r="H28" i="16" s="1"/>
  <c r="N28" s="1"/>
  <c r="G22" i="1"/>
  <c r="H23" i="10" s="1"/>
  <c r="J22" i="1"/>
  <c r="H23" i="9" s="1"/>
  <c r="H29" i="16" s="1"/>
  <c r="N29" s="1"/>
  <c r="G23" i="1"/>
  <c r="H23" s="1"/>
  <c r="H24" i="11" s="1"/>
  <c r="H31" i="17" s="1"/>
  <c r="N31" s="1"/>
  <c r="J23" i="1"/>
  <c r="H24" i="9" s="1"/>
  <c r="H30" i="16" s="1"/>
  <c r="N30" s="1"/>
  <c r="G24" i="1"/>
  <c r="H25" i="7" s="1"/>
  <c r="J24" i="1"/>
  <c r="H25" i="9" s="1"/>
  <c r="H31" i="16" s="1"/>
  <c r="N31" s="1"/>
  <c r="G25" i="1"/>
  <c r="H26" i="7" s="1"/>
  <c r="J25" i="1"/>
  <c r="H26" i="9" s="1"/>
  <c r="H32" i="16" s="1"/>
  <c r="N32" s="1"/>
  <c r="G26" i="1"/>
  <c r="H26" s="1"/>
  <c r="H27" i="11" s="1"/>
  <c r="H34" i="17" s="1"/>
  <c r="N34" s="1"/>
  <c r="J26" i="1"/>
  <c r="H27" i="9" s="1"/>
  <c r="H33" i="16" s="1"/>
  <c r="N33" s="1"/>
  <c r="G27" i="1"/>
  <c r="H28" i="7" s="1"/>
  <c r="J27" i="1"/>
  <c r="H28" i="9" s="1"/>
  <c r="H34" i="16" s="1"/>
  <c r="N34" s="1"/>
  <c r="G28" i="1"/>
  <c r="H35" i="14" s="1"/>
  <c r="N35" s="1"/>
  <c r="J28" i="1"/>
  <c r="H29" i="9" s="1"/>
  <c r="H35" i="16" s="1"/>
  <c r="N35" s="1"/>
  <c r="G29" i="1"/>
  <c r="H29" s="1"/>
  <c r="H30" i="11" s="1"/>
  <c r="H37" i="17" s="1"/>
  <c r="N37" s="1"/>
  <c r="J29" i="1"/>
  <c r="H30" i="9" s="1"/>
  <c r="H36" i="16" s="1"/>
  <c r="N36" s="1"/>
  <c r="G30" i="1"/>
  <c r="H31" i="10" s="1"/>
  <c r="J30" i="1"/>
  <c r="H31" i="9" s="1"/>
  <c r="H37" i="16" s="1"/>
  <c r="N37" s="1"/>
  <c r="G31" i="1"/>
  <c r="H31" s="1"/>
  <c r="H32" i="11" s="1"/>
  <c r="H39" i="17" s="1"/>
  <c r="N39" s="1"/>
  <c r="J31" i="1"/>
  <c r="H32" i="9" s="1"/>
  <c r="H38" i="16" s="1"/>
  <c r="N38" s="1"/>
  <c r="G32" i="1"/>
  <c r="H33" i="8" s="1"/>
  <c r="J32" i="1"/>
  <c r="H33" i="9" s="1"/>
  <c r="H39" i="16" s="1"/>
  <c r="N39" s="1"/>
  <c r="G33" i="1"/>
  <c r="H33" s="1"/>
  <c r="H34" i="11" s="1"/>
  <c r="H41" i="17" s="1"/>
  <c r="N41" s="1"/>
  <c r="J33" i="1"/>
  <c r="H34" i="9" s="1"/>
  <c r="H40" i="16" s="1"/>
  <c r="N40" s="1"/>
  <c r="G34" i="1"/>
  <c r="H41" i="15" s="1"/>
  <c r="N41" s="1"/>
  <c r="J34" i="1"/>
  <c r="H35" i="9" s="1"/>
  <c r="H41" i="16" s="1"/>
  <c r="N41" s="1"/>
  <c r="G35" i="1"/>
  <c r="I35" s="1"/>
  <c r="J35"/>
  <c r="H36" i="9" s="1"/>
  <c r="H42" i="16" s="1"/>
  <c r="N42" s="1"/>
  <c r="G36" i="1"/>
  <c r="H45" i="14" s="1"/>
  <c r="N45" s="1"/>
  <c r="G37" i="1"/>
  <c r="H38" i="10" s="1"/>
  <c r="F39" i="1"/>
  <c r="G39" s="1"/>
  <c r="G40"/>
  <c r="J40"/>
  <c r="H41" i="9" s="1"/>
  <c r="H49" i="16" s="1"/>
  <c r="N49" s="1"/>
  <c r="G41" i="1"/>
  <c r="H50" i="15" s="1"/>
  <c r="N50" s="1"/>
  <c r="G42" i="1"/>
  <c r="H43" i="8" s="1"/>
  <c r="F43" i="1"/>
  <c r="G43" s="1"/>
  <c r="G44"/>
  <c r="K45"/>
  <c r="F46" i="7" s="1"/>
  <c r="F46" i="1"/>
  <c r="G46" s="1"/>
  <c r="H47" i="10" s="1"/>
  <c r="K46" i="1"/>
  <c r="F47" i="10" s="1"/>
  <c r="F47" i="1"/>
  <c r="G47" s="1"/>
  <c r="H56" i="13" s="1"/>
  <c r="N56" s="1"/>
  <c r="G50" i="1"/>
  <c r="H59" i="13" s="1"/>
  <c r="N59" s="1"/>
  <c r="G51" i="1"/>
  <c r="G52"/>
  <c r="H61" i="13" s="1"/>
  <c r="N61" s="1"/>
  <c r="G53" i="1"/>
  <c r="G54"/>
  <c r="H63" i="15" s="1"/>
  <c r="N63" s="1"/>
  <c r="K55" i="1"/>
  <c r="F56" i="10" s="1"/>
  <c r="F56" i="1"/>
  <c r="G56" s="1"/>
  <c r="F57"/>
  <c r="G57" s="1"/>
  <c r="F58"/>
  <c r="G58" s="1"/>
  <c r="I58" s="1"/>
  <c r="K58"/>
  <c r="C3" i="17"/>
  <c r="C4"/>
  <c r="C5"/>
  <c r="C6"/>
  <c r="C7"/>
  <c r="C8"/>
  <c r="N9"/>
  <c r="N10"/>
  <c r="C11"/>
  <c r="C12"/>
  <c r="N13"/>
  <c r="N14"/>
  <c r="C15"/>
  <c r="C16"/>
  <c r="C17"/>
  <c r="C18"/>
  <c r="N19"/>
  <c r="N20"/>
  <c r="C21"/>
  <c r="C22"/>
  <c r="C23"/>
  <c r="C24"/>
  <c r="C25"/>
  <c r="C26"/>
  <c r="N27"/>
  <c r="N28"/>
  <c r="C29"/>
  <c r="C30"/>
  <c r="C31"/>
  <c r="C32"/>
  <c r="C33"/>
  <c r="C34"/>
  <c r="C35"/>
  <c r="C36"/>
  <c r="C37"/>
  <c r="C38"/>
  <c r="C39"/>
  <c r="C40"/>
  <c r="C41"/>
  <c r="C42"/>
  <c r="C43"/>
  <c r="N44"/>
  <c r="N45"/>
  <c r="C46"/>
  <c r="C47"/>
  <c r="C48"/>
  <c r="C49"/>
  <c r="C50"/>
  <c r="C51"/>
  <c r="C52"/>
  <c r="C53"/>
  <c r="C54"/>
  <c r="C55"/>
  <c r="C56"/>
  <c r="C57"/>
  <c r="C59"/>
  <c r="C60"/>
  <c r="C61"/>
  <c r="C62"/>
  <c r="C63"/>
  <c r="C64"/>
  <c r="N65"/>
  <c r="N66"/>
  <c r="C67"/>
  <c r="N68"/>
  <c r="N69"/>
  <c r="C70"/>
  <c r="C71"/>
  <c r="C4" i="11"/>
  <c r="J4"/>
  <c r="M4"/>
  <c r="C5"/>
  <c r="J5"/>
  <c r="M5"/>
  <c r="C6"/>
  <c r="J6"/>
  <c r="C7"/>
  <c r="J7"/>
  <c r="C8"/>
  <c r="J8"/>
  <c r="C9"/>
  <c r="J9"/>
  <c r="M9"/>
  <c r="C10"/>
  <c r="J10"/>
  <c r="M10"/>
  <c r="C11"/>
  <c r="J11"/>
  <c r="M11"/>
  <c r="C12"/>
  <c r="J12"/>
  <c r="C13"/>
  <c r="J13"/>
  <c r="C14"/>
  <c r="J14"/>
  <c r="M14"/>
  <c r="C15"/>
  <c r="J15"/>
  <c r="C16"/>
  <c r="J16"/>
  <c r="M16"/>
  <c r="C17"/>
  <c r="J17"/>
  <c r="M17"/>
  <c r="C18"/>
  <c r="J18"/>
  <c r="M18"/>
  <c r="C19"/>
  <c r="J19"/>
  <c r="M19"/>
  <c r="C20"/>
  <c r="J20"/>
  <c r="M20"/>
  <c r="C21"/>
  <c r="J21"/>
  <c r="C22"/>
  <c r="J22"/>
  <c r="M22"/>
  <c r="C23"/>
  <c r="J23"/>
  <c r="M23"/>
  <c r="C24"/>
  <c r="J24"/>
  <c r="M24"/>
  <c r="C25"/>
  <c r="J25"/>
  <c r="M25"/>
  <c r="C26"/>
  <c r="J26"/>
  <c r="M26"/>
  <c r="C27"/>
  <c r="J27"/>
  <c r="M27"/>
  <c r="C28"/>
  <c r="J28"/>
  <c r="M28"/>
  <c r="C29"/>
  <c r="J29"/>
  <c r="M29"/>
  <c r="C30"/>
  <c r="J30"/>
  <c r="M30"/>
  <c r="C31"/>
  <c r="J31"/>
  <c r="M31"/>
  <c r="C32"/>
  <c r="J32"/>
  <c r="M32"/>
  <c r="C33"/>
  <c r="J33"/>
  <c r="M33"/>
  <c r="C34"/>
  <c r="J34"/>
  <c r="M34"/>
  <c r="C35"/>
  <c r="J35"/>
  <c r="M35"/>
  <c r="C36"/>
  <c r="J36"/>
  <c r="M36"/>
  <c r="C37"/>
  <c r="J37"/>
  <c r="C38"/>
  <c r="J38"/>
  <c r="M38"/>
  <c r="C39"/>
  <c r="J39"/>
  <c r="M39"/>
  <c r="C40"/>
  <c r="J40"/>
  <c r="C41"/>
  <c r="J41"/>
  <c r="M41"/>
  <c r="C42"/>
  <c r="J42"/>
  <c r="C43"/>
  <c r="J43"/>
  <c r="C44"/>
  <c r="J44"/>
  <c r="C45"/>
  <c r="J45"/>
  <c r="M45"/>
  <c r="C46"/>
  <c r="J46"/>
  <c r="C47"/>
  <c r="J47"/>
  <c r="C48"/>
  <c r="J48"/>
  <c r="C50"/>
  <c r="J50"/>
  <c r="M50"/>
  <c r="C51"/>
  <c r="J51"/>
  <c r="C52"/>
  <c r="J52"/>
  <c r="C53"/>
  <c r="J53"/>
  <c r="M53"/>
  <c r="C54"/>
  <c r="J54"/>
  <c r="M54"/>
  <c r="C55"/>
  <c r="J55"/>
  <c r="C56"/>
  <c r="J56"/>
  <c r="C57"/>
  <c r="J57"/>
  <c r="C58"/>
  <c r="J58"/>
  <c r="M58"/>
  <c r="H5" i="13"/>
  <c r="N5" s="1"/>
  <c r="H28" i="15"/>
  <c r="N28" s="1"/>
  <c r="H7" i="13"/>
  <c r="N7" s="1"/>
  <c r="F47" i="7"/>
  <c r="H41" i="8"/>
  <c r="H30"/>
  <c r="H5" i="14"/>
  <c r="N5" s="1"/>
  <c r="H36" i="15"/>
  <c r="N36" s="1"/>
  <c r="H7" i="1"/>
  <c r="H8" i="11" s="1"/>
  <c r="H7" i="17" s="1"/>
  <c r="N7" s="1"/>
  <c r="H8" i="8"/>
  <c r="H36" i="13"/>
  <c r="N36" s="1"/>
  <c r="H10" i="1"/>
  <c r="H11" i="11" s="1"/>
  <c r="H12" i="17" s="1"/>
  <c r="N12" s="1"/>
  <c r="H8" i="10"/>
  <c r="H2" i="13"/>
  <c r="N2" s="1"/>
  <c r="H7" i="10"/>
  <c r="I3" i="1"/>
  <c r="H4" i="9" s="1"/>
  <c r="H2" i="16" s="1"/>
  <c r="N2" s="1"/>
  <c r="H37" i="7"/>
  <c r="H19"/>
  <c r="H7" i="8"/>
  <c r="H10" i="10"/>
  <c r="H4" i="7"/>
  <c r="H37" i="13"/>
  <c r="N37" s="1"/>
  <c r="H58" i="14"/>
  <c r="N58" s="1"/>
  <c r="H50" i="10"/>
  <c r="H50" i="7"/>
  <c r="H19" i="8"/>
  <c r="H14" i="15"/>
  <c r="N14" s="1"/>
  <c r="I38" i="1" l="1"/>
  <c r="H39" i="9" s="1"/>
  <c r="H47" i="16" s="1"/>
  <c r="N47" s="1"/>
  <c r="H39" i="8"/>
  <c r="F46" i="10"/>
  <c r="H5" i="15"/>
  <c r="N5" s="1"/>
  <c r="I6" i="1"/>
  <c r="H7" i="9" s="1"/>
  <c r="H5" i="16" s="1"/>
  <c r="N5" s="1"/>
  <c r="H11" i="14"/>
  <c r="N11" s="1"/>
  <c r="H20" i="15"/>
  <c r="N20" s="1"/>
  <c r="H11" i="8"/>
  <c r="F46" i="11"/>
  <c r="H10" i="8"/>
  <c r="H6" i="1"/>
  <c r="H7" i="11" s="1"/>
  <c r="H6" i="17" s="1"/>
  <c r="N6" s="1"/>
  <c r="H11" i="15"/>
  <c r="N11" s="1"/>
  <c r="I41" i="1"/>
  <c r="H42" i="9" s="1"/>
  <c r="H50" i="16" s="1"/>
  <c r="N50" s="1"/>
  <c r="H20" i="13"/>
  <c r="N20" s="1"/>
  <c r="H59" i="15"/>
  <c r="N59" s="1"/>
  <c r="H50" i="13"/>
  <c r="N50" s="1"/>
  <c r="H7" i="15"/>
  <c r="N7" s="1"/>
  <c r="H11" i="13"/>
  <c r="N11" s="1"/>
  <c r="H11" i="10"/>
  <c r="H11" i="7"/>
  <c r="H29" i="8"/>
  <c r="H28" i="13"/>
  <c r="N28" s="1"/>
  <c r="H34" i="8"/>
  <c r="H29" i="10"/>
  <c r="H38" i="13"/>
  <c r="N38" s="1"/>
  <c r="F56" i="7"/>
  <c r="H21" i="1"/>
  <c r="H22" i="11" s="1"/>
  <c r="H29" i="17" s="1"/>
  <c r="N29" s="1"/>
  <c r="F56" i="11"/>
  <c r="H28" i="8"/>
  <c r="H20" i="7"/>
  <c r="H32" i="10"/>
  <c r="H37" i="15"/>
  <c r="N37" s="1"/>
  <c r="H37" i="14"/>
  <c r="N37" s="1"/>
  <c r="I30" i="1"/>
  <c r="I29"/>
  <c r="H29" i="14"/>
  <c r="N29" s="1"/>
  <c r="H23" i="8"/>
  <c r="H26" i="10"/>
  <c r="H35"/>
  <c r="H34" i="1"/>
  <c r="H35" i="11" s="1"/>
  <c r="H42" i="17" s="1"/>
  <c r="N42" s="1"/>
  <c r="H9" i="10"/>
  <c r="H7" i="14"/>
  <c r="N7" s="1"/>
  <c r="H8" i="1"/>
  <c r="H9" i="11" s="1"/>
  <c r="H8" i="17" s="1"/>
  <c r="N8" s="1"/>
  <c r="H9" i="8"/>
  <c r="H9" i="7"/>
  <c r="H53" i="8"/>
  <c r="H39" i="15"/>
  <c r="N39" s="1"/>
  <c r="H4" i="13"/>
  <c r="N4" s="1"/>
  <c r="H33" i="7"/>
  <c r="I32" i="1"/>
  <c r="H30" i="15"/>
  <c r="N30" s="1"/>
  <c r="H10"/>
  <c r="N10" s="1"/>
  <c r="H10" i="13"/>
  <c r="N10" s="1"/>
  <c r="H31" i="8"/>
  <c r="H30" i="1"/>
  <c r="H31" i="11" s="1"/>
  <c r="H38" i="17" s="1"/>
  <c r="N38" s="1"/>
  <c r="H31" i="7"/>
  <c r="H30" i="10"/>
  <c r="H36" i="14"/>
  <c r="N36" s="1"/>
  <c r="H24" i="10"/>
  <c r="H28" i="14"/>
  <c r="N28" s="1"/>
  <c r="H22" i="8"/>
  <c r="H39" i="13"/>
  <c r="N39" s="1"/>
  <c r="H32" i="1"/>
  <c r="H33" i="11" s="1"/>
  <c r="H40" i="17" s="1"/>
  <c r="N40" s="1"/>
  <c r="H39" i="14"/>
  <c r="N39" s="1"/>
  <c r="H33" i="10"/>
  <c r="H50" i="1"/>
  <c r="H51" i="11" s="1"/>
  <c r="H60" i="17" s="1"/>
  <c r="N60" s="1"/>
  <c r="H25" i="8"/>
  <c r="H41" i="13"/>
  <c r="N41" s="1"/>
  <c r="H35" i="8"/>
  <c r="I22" i="1"/>
  <c r="H29" i="15"/>
  <c r="N29" s="1"/>
  <c r="H29" i="13"/>
  <c r="N29" s="1"/>
  <c r="H22" i="1"/>
  <c r="H23" i="11" s="1"/>
  <c r="H30" i="17" s="1"/>
  <c r="N30" s="1"/>
  <c r="H35" i="7"/>
  <c r="H41" i="14"/>
  <c r="N41" s="1"/>
  <c r="I34" i="1"/>
  <c r="H15" i="15"/>
  <c r="N15" s="1"/>
  <c r="H33"/>
  <c r="N33" s="1"/>
  <c r="H40"/>
  <c r="N40" s="1"/>
  <c r="H34" i="10"/>
  <c r="H10" i="7"/>
  <c r="I9" i="1"/>
  <c r="H10" i="9" s="1"/>
  <c r="H10" i="16" s="1"/>
  <c r="N10" s="1"/>
  <c r="H9" i="1"/>
  <c r="H10" i="11" s="1"/>
  <c r="H11" i="17" s="1"/>
  <c r="N11" s="1"/>
  <c r="H59" i="14"/>
  <c r="N59" s="1"/>
  <c r="H51" i="8"/>
  <c r="I50" i="1"/>
  <c r="H51" i="9" s="1"/>
  <c r="H59" i="16" s="1"/>
  <c r="N59" s="1"/>
  <c r="H51" i="10"/>
  <c r="H51" i="7"/>
  <c r="H30" i="13"/>
  <c r="N30" s="1"/>
  <c r="H24" i="8"/>
  <c r="I21" i="1"/>
  <c r="H50" i="8"/>
  <c r="H58" i="13"/>
  <c r="N58" s="1"/>
  <c r="H58" i="15"/>
  <c r="N58" s="1"/>
  <c r="H52" i="1"/>
  <c r="H53" i="11" s="1"/>
  <c r="H62" i="17" s="1"/>
  <c r="N62" s="1"/>
  <c r="I52" i="1"/>
  <c r="H53" i="9" s="1"/>
  <c r="H61" i="16" s="1"/>
  <c r="N61" s="1"/>
  <c r="H42" i="8"/>
  <c r="H22" i="14"/>
  <c r="N22" s="1"/>
  <c r="H22" i="15"/>
  <c r="N22" s="1"/>
  <c r="I16" i="1"/>
  <c r="H17" i="9" s="1"/>
  <c r="H21" i="16" s="1"/>
  <c r="N21" s="1"/>
  <c r="H21" i="14"/>
  <c r="N21" s="1"/>
  <c r="F15" i="7"/>
  <c r="F47" i="11"/>
  <c r="G48" i="1"/>
  <c r="H48" s="1"/>
  <c r="H49" i="11" s="1"/>
  <c r="H58" i="17" s="1"/>
  <c r="N58" s="1"/>
  <c r="H47" i="1"/>
  <c r="H48" i="11" s="1"/>
  <c r="H57" i="17" s="1"/>
  <c r="N57" s="1"/>
  <c r="H48" i="8"/>
  <c r="H49"/>
  <c r="H34" i="7"/>
  <c r="I33" i="1"/>
  <c r="H40" i="14"/>
  <c r="N40" s="1"/>
  <c r="H40" i="13"/>
  <c r="N40" s="1"/>
  <c r="H57" i="14"/>
  <c r="N57" s="1"/>
  <c r="H49" i="7"/>
  <c r="I28" i="1"/>
  <c r="H35" i="15"/>
  <c r="N35" s="1"/>
  <c r="H55" i="8"/>
  <c r="H32" i="7"/>
  <c r="H38" i="15"/>
  <c r="N38" s="1"/>
  <c r="F15" i="10"/>
  <c r="I31" i="1"/>
  <c r="H38" i="14"/>
  <c r="N38" s="1"/>
  <c r="H32" i="8"/>
  <c r="J39" i="1"/>
  <c r="H40" i="9" s="1"/>
  <c r="H48" i="16" s="1"/>
  <c r="N48" s="1"/>
  <c r="H44" i="8"/>
  <c r="I43" i="1"/>
  <c r="H44" i="9" s="1"/>
  <c r="H52" i="16" s="1"/>
  <c r="N52" s="1"/>
  <c r="H52" i="13"/>
  <c r="N52" s="1"/>
  <c r="H52" i="14"/>
  <c r="N52" s="1"/>
  <c r="H44" i="7"/>
  <c r="H52" i="15"/>
  <c r="N52" s="1"/>
  <c r="H43" i="1"/>
  <c r="H44" i="11" s="1"/>
  <c r="H53" i="17" s="1"/>
  <c r="N53" s="1"/>
  <c r="H44" i="10"/>
  <c r="H29" i="7"/>
  <c r="H30"/>
  <c r="H27"/>
  <c r="H24"/>
  <c r="H23"/>
  <c r="H22" i="10"/>
  <c r="H40" i="7"/>
  <c r="H48" i="14"/>
  <c r="N48" s="1"/>
  <c r="H48" i="15"/>
  <c r="N48" s="1"/>
  <c r="I39" i="1"/>
  <c r="H40" i="10"/>
  <c r="H48" i="13"/>
  <c r="N48" s="1"/>
  <c r="H40" i="8"/>
  <c r="H39" i="1"/>
  <c r="H40" i="11" s="1"/>
  <c r="H49" i="17" s="1"/>
  <c r="N49" s="1"/>
  <c r="H58" i="7"/>
  <c r="H70" i="13"/>
  <c r="N70" s="1"/>
  <c r="H70" i="15"/>
  <c r="N70" s="1"/>
  <c r="I57" i="1"/>
  <c r="H58" i="9" s="1"/>
  <c r="H70" i="16" s="1"/>
  <c r="N70" s="1"/>
  <c r="H57" i="1"/>
  <c r="H58" i="11" s="1"/>
  <c r="H71" i="17" s="1"/>
  <c r="N71" s="1"/>
  <c r="H70" i="14"/>
  <c r="N70" s="1"/>
  <c r="H58" i="10"/>
  <c r="H58" i="8"/>
  <c r="H61" i="14"/>
  <c r="N61" s="1"/>
  <c r="H55" i="10"/>
  <c r="H63" i="14"/>
  <c r="N63" s="1"/>
  <c r="H53" i="7"/>
  <c r="H54" i="1"/>
  <c r="H55" i="11" s="1"/>
  <c r="H64" i="17" s="1"/>
  <c r="N64" s="1"/>
  <c r="H53" i="10"/>
  <c r="H61" i="15"/>
  <c r="N61" s="1"/>
  <c r="I54" i="1"/>
  <c r="H55" i="9" s="1"/>
  <c r="H63" i="16" s="1"/>
  <c r="N63" s="1"/>
  <c r="H63" i="13"/>
  <c r="N63" s="1"/>
  <c r="H55" i="7"/>
  <c r="H55" i="13"/>
  <c r="N55" s="1"/>
  <c r="H46" i="1"/>
  <c r="H47" i="11" s="1"/>
  <c r="H56" i="17" s="1"/>
  <c r="N56" s="1"/>
  <c r="H55" i="15"/>
  <c r="N55" s="1"/>
  <c r="I46" i="1"/>
  <c r="H47" i="9" s="1"/>
  <c r="H55" i="16" s="1"/>
  <c r="N55" s="1"/>
  <c r="H47" i="8"/>
  <c r="H47" i="7"/>
  <c r="H20" i="1"/>
  <c r="H21" i="11" s="1"/>
  <c r="H26" i="17" s="1"/>
  <c r="N26" s="1"/>
  <c r="H25" i="15"/>
  <c r="N25" s="1"/>
  <c r="H21" i="10"/>
  <c r="I20" i="1"/>
  <c r="H21" i="9" s="1"/>
  <c r="H25" i="16" s="1"/>
  <c r="N25" s="1"/>
  <c r="H21" i="8"/>
  <c r="H25" i="13"/>
  <c r="N25" s="1"/>
  <c r="H14" i="10"/>
  <c r="H16" i="14"/>
  <c r="N16" s="1"/>
  <c r="I13" i="1"/>
  <c r="H14" i="7"/>
  <c r="H14" i="8"/>
  <c r="H13" i="1"/>
  <c r="H14" i="11" s="1"/>
  <c r="H17" i="17" s="1"/>
  <c r="N17" s="1"/>
  <c r="H5" i="10"/>
  <c r="H3" i="15"/>
  <c r="N3" s="1"/>
  <c r="H4" i="1"/>
  <c r="H5" i="11" s="1"/>
  <c r="H4" i="17" s="1"/>
  <c r="N4" s="1"/>
  <c r="H3" i="14"/>
  <c r="N3" s="1"/>
  <c r="H3" i="13"/>
  <c r="N3" s="1"/>
  <c r="H5" i="7"/>
  <c r="I4" i="1"/>
  <c r="H5" i="9" s="1"/>
  <c r="H3" i="16" s="1"/>
  <c r="N3" s="1"/>
  <c r="H62" i="13"/>
  <c r="N62" s="1"/>
  <c r="I53" i="1"/>
  <c r="H54" i="9" s="1"/>
  <c r="H62" i="16" s="1"/>
  <c r="N62" s="1"/>
  <c r="H53" i="1"/>
  <c r="H54" i="11" s="1"/>
  <c r="H63" i="17" s="1"/>
  <c r="N63" s="1"/>
  <c r="H54" i="10"/>
  <c r="H54" i="8"/>
  <c r="H54" i="7"/>
  <c r="H45" i="10"/>
  <c r="I44" i="1"/>
  <c r="H45" i="9" s="1"/>
  <c r="H53" i="16" s="1"/>
  <c r="N53" s="1"/>
  <c r="H45" i="7"/>
  <c r="H45" i="8"/>
  <c r="H53" i="13"/>
  <c r="N53" s="1"/>
  <c r="H53" i="14"/>
  <c r="N53" s="1"/>
  <c r="H44" i="1"/>
  <c r="H45" i="11" s="1"/>
  <c r="H54" i="17" s="1"/>
  <c r="N54" s="1"/>
  <c r="H53" i="15"/>
  <c r="N53" s="1"/>
  <c r="H41" i="10"/>
  <c r="H49" i="13"/>
  <c r="N49" s="1"/>
  <c r="H40" i="1"/>
  <c r="H41" i="11" s="1"/>
  <c r="H50" i="17" s="1"/>
  <c r="N50" s="1"/>
  <c r="H49" i="14"/>
  <c r="N49" s="1"/>
  <c r="H41" i="7"/>
  <c r="H36" i="8"/>
  <c r="H35" i="1"/>
  <c r="H36" i="11" s="1"/>
  <c r="H43" i="17" s="1"/>
  <c r="N43" s="1"/>
  <c r="H36" i="10"/>
  <c r="H42" i="13"/>
  <c r="N42" s="1"/>
  <c r="H42" i="14"/>
  <c r="N42" s="1"/>
  <c r="H36" i="7"/>
  <c r="H42" i="15"/>
  <c r="N42" s="1"/>
  <c r="H5" i="1"/>
  <c r="H6" i="11" s="1"/>
  <c r="H5" i="17" s="1"/>
  <c r="N5" s="1"/>
  <c r="H4" i="14"/>
  <c r="N4" s="1"/>
  <c r="H4" i="15"/>
  <c r="N4" s="1"/>
  <c r="H6" i="7"/>
  <c r="I5" i="1"/>
  <c r="H6" i="9" s="1"/>
  <c r="H4" i="16" s="1"/>
  <c r="N4" s="1"/>
  <c r="H6" i="10"/>
  <c r="H55" i="1"/>
  <c r="H56" i="11" s="1"/>
  <c r="H67" i="17" s="1"/>
  <c r="N67" s="1"/>
  <c r="I55" i="1"/>
  <c r="H56" i="9" s="1"/>
  <c r="H66" i="16" s="1"/>
  <c r="N66" s="1"/>
  <c r="H66" i="14"/>
  <c r="N66" s="1"/>
  <c r="H56" i="10"/>
  <c r="H56" i="8"/>
  <c r="H66" i="15"/>
  <c r="N66" s="1"/>
  <c r="I45" i="1"/>
  <c r="H46" i="9" s="1"/>
  <c r="H54" i="16" s="1"/>
  <c r="N54" s="1"/>
  <c r="H54" i="14"/>
  <c r="N54" s="1"/>
  <c r="H54" i="13"/>
  <c r="N54" s="1"/>
  <c r="H54" i="15"/>
  <c r="N54" s="1"/>
  <c r="H46" i="8"/>
  <c r="H57" i="10"/>
  <c r="H56" i="1"/>
  <c r="H57" i="11" s="1"/>
  <c r="H70" i="17" s="1"/>
  <c r="N70" s="1"/>
  <c r="H57" i="8"/>
  <c r="H69" i="15"/>
  <c r="N69" s="1"/>
  <c r="H57" i="7"/>
  <c r="H69" i="14"/>
  <c r="N69" s="1"/>
  <c r="H69" i="13"/>
  <c r="N69" s="1"/>
  <c r="I42" i="1"/>
  <c r="H43" i="9" s="1"/>
  <c r="H51" i="16" s="1"/>
  <c r="N51" s="1"/>
  <c r="H51" i="15"/>
  <c r="N51" s="1"/>
  <c r="H43" i="10"/>
  <c r="H42" i="1"/>
  <c r="H43" i="11" s="1"/>
  <c r="H52" i="17" s="1"/>
  <c r="N52" s="1"/>
  <c r="H43" i="7"/>
  <c r="H51" i="13"/>
  <c r="N51" s="1"/>
  <c r="H38" i="8"/>
  <c r="H38" i="7"/>
  <c r="I37" i="1"/>
  <c r="H38" i="9" s="1"/>
  <c r="H46" i="16" s="1"/>
  <c r="N46" s="1"/>
  <c r="H46" i="15"/>
  <c r="N46" s="1"/>
  <c r="H46" i="13"/>
  <c r="N46" s="1"/>
  <c r="H46" i="14"/>
  <c r="N46" s="1"/>
  <c r="H32" i="15"/>
  <c r="N32" s="1"/>
  <c r="H25" i="1"/>
  <c r="H26" i="11" s="1"/>
  <c r="H33" i="17" s="1"/>
  <c r="N33" s="1"/>
  <c r="H32" i="14"/>
  <c r="N32" s="1"/>
  <c r="I25" i="1"/>
  <c r="H26" i="8"/>
  <c r="H32" i="13"/>
  <c r="N32" s="1"/>
  <c r="H21"/>
  <c r="N21" s="1"/>
  <c r="H17" i="8"/>
  <c r="H16" i="1"/>
  <c r="H17" i="11" s="1"/>
  <c r="H22" i="17" s="1"/>
  <c r="N22" s="1"/>
  <c r="H21" i="15"/>
  <c r="N21" s="1"/>
  <c r="H17" i="7"/>
  <c r="H56" i="14"/>
  <c r="N56" s="1"/>
  <c r="H56" i="15"/>
  <c r="N56" s="1"/>
  <c r="H48" i="10"/>
  <c r="I47" i="1"/>
  <c r="H48" i="9" s="1"/>
  <c r="H56" i="16" s="1"/>
  <c r="N56" s="1"/>
  <c r="H48" i="7"/>
  <c r="H24" i="1"/>
  <c r="H25" i="11" s="1"/>
  <c r="H32" i="17" s="1"/>
  <c r="N32" s="1"/>
  <c r="H31" i="15"/>
  <c r="N31" s="1"/>
  <c r="H25" i="10"/>
  <c r="H31" i="14"/>
  <c r="N31" s="1"/>
  <c r="I24" i="1"/>
  <c r="H31" i="13"/>
  <c r="N31" s="1"/>
  <c r="H20" i="10"/>
  <c r="H19" i="1"/>
  <c r="H20" i="11" s="1"/>
  <c r="H25" i="17" s="1"/>
  <c r="N25" s="1"/>
  <c r="H24" i="14"/>
  <c r="N24" s="1"/>
  <c r="I19" i="1"/>
  <c r="H20" i="9" s="1"/>
  <c r="H24" i="16" s="1"/>
  <c r="N24" s="1"/>
  <c r="H24" i="13"/>
  <c r="N24" s="1"/>
  <c r="H24" i="15"/>
  <c r="N24" s="1"/>
  <c r="H13" i="8"/>
  <c r="H13" i="7"/>
  <c r="H12" i="1"/>
  <c r="H13" i="11" s="1"/>
  <c r="H16" i="17" s="1"/>
  <c r="N16" s="1"/>
  <c r="I12" i="1"/>
  <c r="H13" i="9" s="1"/>
  <c r="H15" i="16" s="1"/>
  <c r="N15" s="1"/>
  <c r="H15" i="13"/>
  <c r="N15" s="1"/>
  <c r="H13" i="10"/>
  <c r="H39"/>
  <c r="H47" i="15"/>
  <c r="N47" s="1"/>
  <c r="H39" i="7"/>
  <c r="H38" i="1"/>
  <c r="H39" i="11" s="1"/>
  <c r="H48" i="17" s="1"/>
  <c r="N48" s="1"/>
  <c r="H47" i="13"/>
  <c r="N47" s="1"/>
  <c r="H47" i="14"/>
  <c r="N47" s="1"/>
  <c r="H16" i="13"/>
  <c r="N16" s="1"/>
  <c r="I49" i="1"/>
  <c r="J49" s="1"/>
  <c r="H50" i="9" s="1"/>
  <c r="H58" i="16" s="1"/>
  <c r="N58" s="1"/>
  <c r="H58" i="1"/>
  <c r="H55" i="14"/>
  <c r="N55" s="1"/>
  <c r="H56" i="7"/>
  <c r="H16" i="15"/>
  <c r="N16" s="1"/>
  <c r="H62" i="14"/>
  <c r="N62" s="1"/>
  <c r="J13" i="1"/>
  <c r="H14" i="9" s="1"/>
  <c r="H16" i="16" s="1"/>
  <c r="N16" s="1"/>
  <c r="H49" i="15"/>
  <c r="N49" s="1"/>
  <c r="H46" i="10"/>
  <c r="I40" i="1"/>
  <c r="H51" i="14"/>
  <c r="N51" s="1"/>
  <c r="I56" i="1"/>
  <c r="H57" i="9" s="1"/>
  <c r="H69" i="16" s="1"/>
  <c r="N69" s="1"/>
  <c r="H62" i="15"/>
  <c r="N62" s="1"/>
  <c r="H37" i="1"/>
  <c r="H38" i="11" s="1"/>
  <c r="H47" i="17" s="1"/>
  <c r="N47" s="1"/>
  <c r="H5" i="8"/>
  <c r="H14" i="1"/>
  <c r="H15" i="11" s="1"/>
  <c r="H18" i="17" s="1"/>
  <c r="N18" s="1"/>
  <c r="H17" i="14"/>
  <c r="N17" s="1"/>
  <c r="I14" i="1"/>
  <c r="H15" i="9" s="1"/>
  <c r="H17" i="16" s="1"/>
  <c r="N17" s="1"/>
  <c r="H15" i="8"/>
  <c r="H15" i="10"/>
  <c r="H17" i="13"/>
  <c r="N17" s="1"/>
  <c r="H14"/>
  <c r="N14" s="1"/>
  <c r="H14" i="14"/>
  <c r="N14" s="1"/>
  <c r="I11" i="1"/>
  <c r="H12" i="9" s="1"/>
  <c r="H14" i="16" s="1"/>
  <c r="N14" s="1"/>
  <c r="H12" i="7"/>
  <c r="H12" i="10"/>
  <c r="H11" i="1"/>
  <c r="H12" i="11" s="1"/>
  <c r="H15" i="17" s="1"/>
  <c r="N15" s="1"/>
  <c r="H27" i="1"/>
  <c r="H28" i="11" s="1"/>
  <c r="H35" i="17" s="1"/>
  <c r="N35" s="1"/>
  <c r="H28" i="10"/>
  <c r="H34" i="15"/>
  <c r="N34" s="1"/>
  <c r="H34" i="13"/>
  <c r="N34" s="1"/>
  <c r="I27" i="1"/>
  <c r="H34" i="14"/>
  <c r="N34" s="1"/>
  <c r="H60" i="15"/>
  <c r="N60" s="1"/>
  <c r="H52" i="7"/>
  <c r="H52" i="8"/>
  <c r="I51" i="1"/>
  <c r="H52" i="9" s="1"/>
  <c r="H60" i="16" s="1"/>
  <c r="N60" s="1"/>
  <c r="H60" i="13"/>
  <c r="N60" s="1"/>
  <c r="H60" i="14"/>
  <c r="N60" s="1"/>
  <c r="H51" i="1"/>
  <c r="H52" i="11" s="1"/>
  <c r="H61" i="17" s="1"/>
  <c r="N61" s="1"/>
  <c r="H52" i="10"/>
  <c r="I15" i="1"/>
  <c r="H16" i="9" s="1"/>
  <c r="H20" i="16" s="1"/>
  <c r="N20" s="1"/>
  <c r="H16" i="8"/>
  <c r="H15" i="1"/>
  <c r="H16" i="11" s="1"/>
  <c r="H21" i="17" s="1"/>
  <c r="N21" s="1"/>
  <c r="H16" i="10"/>
  <c r="H20" i="14"/>
  <c r="N20" s="1"/>
  <c r="H45" i="1"/>
  <c r="H46" i="11" s="1"/>
  <c r="H55" i="17" s="1"/>
  <c r="N55" s="1"/>
  <c r="H21" i="7"/>
  <c r="H19" i="10"/>
  <c r="H18" i="1"/>
  <c r="H19" i="11" s="1"/>
  <c r="H24" i="17" s="1"/>
  <c r="N24" s="1"/>
  <c r="H57" i="15"/>
  <c r="N57" s="1"/>
  <c r="H36" i="1"/>
  <c r="H37" i="11" s="1"/>
  <c r="H46" i="17" s="1"/>
  <c r="N46" s="1"/>
  <c r="H4" i="8"/>
  <c r="H50" i="14"/>
  <c r="N50" s="1"/>
  <c r="I17" i="1"/>
  <c r="H18" i="9" s="1"/>
  <c r="H22" i="16" s="1"/>
  <c r="N22" s="1"/>
  <c r="I18" i="1"/>
  <c r="H19" i="9" s="1"/>
  <c r="H23" i="16" s="1"/>
  <c r="N23" s="1"/>
  <c r="H3" i="1"/>
  <c r="H4" i="11" s="1"/>
  <c r="H3" i="17" s="1"/>
  <c r="N3" s="1"/>
  <c r="H18" i="8"/>
  <c r="H30" i="14"/>
  <c r="N30" s="1"/>
  <c r="I23" i="1"/>
  <c r="H2" i="14"/>
  <c r="N2" s="1"/>
  <c r="H33"/>
  <c r="N33" s="1"/>
  <c r="I26" i="1"/>
  <c r="H33" i="13"/>
  <c r="N33" s="1"/>
  <c r="H42" i="10"/>
  <c r="H23" i="14"/>
  <c r="N23" s="1"/>
  <c r="H22" i="13"/>
  <c r="N22" s="1"/>
  <c r="H45"/>
  <c r="N45" s="1"/>
  <c r="H23" i="15"/>
  <c r="N23" s="1"/>
  <c r="I36" i="1"/>
  <c r="H37" i="9" s="1"/>
  <c r="H45" i="16" s="1"/>
  <c r="N45" s="1"/>
  <c r="H45" i="15"/>
  <c r="N45" s="1"/>
  <c r="H42" i="7"/>
  <c r="H37" i="8"/>
  <c r="H18" i="10"/>
  <c r="H4"/>
  <c r="H6" i="14"/>
  <c r="N6" s="1"/>
  <c r="I7" i="1"/>
  <c r="H8" i="9" s="1"/>
  <c r="H6" i="16" s="1"/>
  <c r="N6" s="1"/>
  <c r="H6" i="13"/>
  <c r="N6" s="1"/>
  <c r="H35"/>
  <c r="N35" s="1"/>
  <c r="H28" i="1"/>
  <c r="H29" i="11" s="1"/>
  <c r="H36" i="17" s="1"/>
  <c r="N36" s="1"/>
  <c r="H37" i="10"/>
  <c r="H18" i="7"/>
  <c r="H27" i="10"/>
  <c r="H6" i="15"/>
  <c r="N6" s="1"/>
  <c r="H41" i="1"/>
  <c r="H42" i="11" s="1"/>
  <c r="H51" i="17" s="1"/>
  <c r="N51" s="1"/>
  <c r="H27" i="8"/>
  <c r="H57" i="13" l="1"/>
  <c r="N57" s="1"/>
  <c r="I48" i="1"/>
  <c r="J48" s="1"/>
  <c r="H49" i="9" s="1"/>
  <c r="H57" i="16" s="1"/>
  <c r="N57" s="1"/>
</calcChain>
</file>

<file path=xl/sharedStrings.xml><?xml version="1.0" encoding="utf-8"?>
<sst xmlns="http://schemas.openxmlformats.org/spreadsheetml/2006/main" count="545" uniqueCount="166">
  <si>
    <t>Land</t>
  </si>
  <si>
    <t>netto valuta</t>
  </si>
  <si>
    <t>SEK</t>
  </si>
  <si>
    <t>NOK</t>
  </si>
  <si>
    <t>Greece</t>
  </si>
  <si>
    <t>Finland</t>
  </si>
  <si>
    <t>NOK+VAT</t>
  </si>
  <si>
    <t>Country</t>
  </si>
  <si>
    <t>Area</t>
  </si>
  <si>
    <t>France</t>
  </si>
  <si>
    <t>A43 (N518)</t>
  </si>
  <si>
    <t>Germany</t>
  </si>
  <si>
    <t>A1Lille/Paris</t>
  </si>
  <si>
    <t>A6 Exit Macon N.&gt; Lyon</t>
  </si>
  <si>
    <t>A81 exit 12 Ilsfeld</t>
  </si>
  <si>
    <t xml:space="preserve">A7 exit 65 </t>
  </si>
  <si>
    <t xml:space="preserve">A10 exit 25 Berlin-Hellersdorf </t>
  </si>
  <si>
    <t>A9 exit 20 Weissenfels-Zorbau</t>
  </si>
  <si>
    <t>A24 exit 12 (Schwerin)</t>
  </si>
  <si>
    <t>A2 Berlin-Hannover</t>
  </si>
  <si>
    <t>A3 exit 77</t>
  </si>
  <si>
    <t>UK</t>
  </si>
  <si>
    <t>Average</t>
  </si>
  <si>
    <t>Belgium</t>
  </si>
  <si>
    <t>Austria</t>
  </si>
  <si>
    <t>E45, exit Brennersee</t>
  </si>
  <si>
    <t>Hungary</t>
  </si>
  <si>
    <t>Average Prices</t>
  </si>
  <si>
    <t>Croatia</t>
  </si>
  <si>
    <t>OMV</t>
  </si>
  <si>
    <t>Estonia</t>
  </si>
  <si>
    <t>Latvia</t>
  </si>
  <si>
    <t>Poland</t>
  </si>
  <si>
    <t>Slovakia</t>
  </si>
  <si>
    <t>Slovenia</t>
  </si>
  <si>
    <t>Holland</t>
  </si>
  <si>
    <t>Spain</t>
  </si>
  <si>
    <t>General</t>
  </si>
  <si>
    <t>Italy</t>
  </si>
  <si>
    <t>Denmark</t>
  </si>
  <si>
    <t>Sweden</t>
  </si>
  <si>
    <t>Norway</t>
  </si>
  <si>
    <t>EUR</t>
  </si>
  <si>
    <t>Net.price excl.VAT EUR</t>
  </si>
  <si>
    <t>Luxembourg</t>
  </si>
  <si>
    <t>B4</t>
  </si>
  <si>
    <t>A1 North of Bremen exit 49</t>
  </si>
  <si>
    <t>A1 close to Venlo</t>
  </si>
  <si>
    <t>Junction 18/19 M6</t>
  </si>
  <si>
    <t>A3 south of  Luxembourg</t>
  </si>
  <si>
    <t>A1 E19</t>
  </si>
  <si>
    <t>A1 after Milan</t>
  </si>
  <si>
    <t>Detajlhandel</t>
  </si>
  <si>
    <t>Le Havre Port</t>
  </si>
  <si>
    <t>B15/E56 exit 101 Regensburg</t>
  </si>
  <si>
    <t>A1/E31 exit Bickendorf - Köln</t>
  </si>
  <si>
    <t>/</t>
  </si>
  <si>
    <t>valuta ex. VAT</t>
  </si>
  <si>
    <t>E40-A10, exit 10 Beernem, close to Brugge</t>
  </si>
  <si>
    <t xml:space="preserve">Holdorf, Zum Hansa-center 3 </t>
  </si>
  <si>
    <t>Breda</t>
  </si>
  <si>
    <t>Russia</t>
  </si>
  <si>
    <t xml:space="preserve">Average  </t>
  </si>
  <si>
    <t>Chez Republic</t>
  </si>
  <si>
    <t>Unterpremstätten</t>
  </si>
  <si>
    <t>Ferry / Færgeområdet</t>
  </si>
  <si>
    <t>vat refund not possible</t>
  </si>
  <si>
    <t>Arnoldstein-Villach</t>
  </si>
  <si>
    <t>Kiefersfelden-Kufstein</t>
  </si>
  <si>
    <t>An der Autobahn nr. 2</t>
  </si>
  <si>
    <t>Serbia</t>
  </si>
  <si>
    <t>Serbia-Montenegro</t>
  </si>
  <si>
    <t>Switzerland</t>
  </si>
  <si>
    <t>Valuta</t>
  </si>
  <si>
    <t>Bulgaria</t>
  </si>
  <si>
    <t>Romania</t>
  </si>
  <si>
    <t>BP La Junquera</t>
  </si>
  <si>
    <t>N-II, km 775, Gerona - France</t>
  </si>
  <si>
    <t>N-I, km 278, Burgos-Vitoria</t>
  </si>
  <si>
    <t>Average Pumpprice </t>
  </si>
  <si>
    <t>VAT rates</t>
  </si>
  <si>
    <t>Czech</t>
  </si>
  <si>
    <t>Lithuania</t>
  </si>
  <si>
    <t>Netherlands</t>
  </si>
  <si>
    <t>Exchange rates EURO</t>
  </si>
  <si>
    <t>Bulgaria - BGN</t>
  </si>
  <si>
    <t>Czech - CZK</t>
  </si>
  <si>
    <t>Denmark - DKK</t>
  </si>
  <si>
    <t>UK - GBP</t>
  </si>
  <si>
    <t>Hungary - HUF</t>
  </si>
  <si>
    <t>Lithuania - LTL</t>
  </si>
  <si>
    <t>Poland - PLN</t>
  </si>
  <si>
    <t>Romania - RON</t>
  </si>
  <si>
    <t>Sweden - SEK</t>
  </si>
  <si>
    <t>Switzerland - CHF</t>
  </si>
  <si>
    <t>Norway - NOK</t>
  </si>
  <si>
    <t>Croatia - HRK</t>
  </si>
  <si>
    <t xml:space="preserve">list price  </t>
  </si>
  <si>
    <t>Slovania</t>
  </si>
  <si>
    <t>DKK/EUR</t>
  </si>
  <si>
    <t>NOK/EUR</t>
  </si>
  <si>
    <t>PLN/EUR</t>
  </si>
  <si>
    <t>SEK/EUR</t>
  </si>
  <si>
    <t>Eurotruck Niederndorf + others</t>
  </si>
  <si>
    <t>Discounts</t>
  </si>
  <si>
    <t>Net.price excl.VAT NOK</t>
  </si>
  <si>
    <t>Net. Price after discount SEK</t>
  </si>
  <si>
    <t>Net.price excl.VAT SEK</t>
  </si>
  <si>
    <t>Net. Price after discount NOK</t>
  </si>
  <si>
    <t>Net. Price after discount EUR</t>
  </si>
  <si>
    <t>Ireland</t>
  </si>
  <si>
    <t>Ovennævnte priser indsamles én gang ugentlig og kan derfor have ændret sig siden. Der tages forbehold for fejl.</t>
  </si>
  <si>
    <t>Husk stationsfaktura i Grækenland.  Der tages forbehold for fejl og ændringer i afgiftrefusionerne, priser og informationer.</t>
  </si>
  <si>
    <t>Prices without VAT in countries where it is refundable and discounts are not deduced here.</t>
  </si>
  <si>
    <t>Prices above are collected once a week and be changed since then. All prices are collected with the risk of mistakes .</t>
  </si>
  <si>
    <t xml:space="preserve"> Prices above are collected once a week and be changed since then. All prices are collected with the risk of mistakes .</t>
  </si>
  <si>
    <t>For VAT refund all white receips from Tank Stations in Latvia and Lithuania must be kept and attached to the corresponding Statoil invoice.</t>
  </si>
  <si>
    <t xml:space="preserve"> Prices are without VAT in countries where it can be refunded and possible discounts are not deduced here</t>
  </si>
  <si>
    <t>Prisen er netto excl. moms i lande hvor den refunderes – Evt. rabat er ikke fra trukket.</t>
  </si>
  <si>
    <t xml:space="preserve">Ovennævnte priser indsamles én gang ugentlig og kan derfor have ændret sig siden. Der tages forbehold for fejl. </t>
  </si>
  <si>
    <t>Prices above are collected once a week and be changed since then. All prices are collected with the risk of mistakes</t>
  </si>
  <si>
    <t>inc. VAT</t>
  </si>
  <si>
    <t>A1 after Milan,  inc. VAT</t>
  </si>
  <si>
    <t>IRUN Cepsa</t>
  </si>
  <si>
    <t>D</t>
  </si>
  <si>
    <t>A7, An der Autobahn 1</t>
  </si>
  <si>
    <t>,</t>
  </si>
  <si>
    <t>OMV Gries Brennersee</t>
  </si>
  <si>
    <t>Hart/Villach</t>
  </si>
  <si>
    <t>Agip IBK-Amras</t>
  </si>
  <si>
    <t>St. Priest Truckstop</t>
  </si>
  <si>
    <t>Macon BP</t>
  </si>
  <si>
    <t>Bockenem</t>
  </si>
  <si>
    <t>Köln Truckstop</t>
  </si>
  <si>
    <t>Vogelsdorf Aral</t>
  </si>
  <si>
    <t>Farhbinde</t>
  </si>
  <si>
    <t>Schwarmstedt</t>
  </si>
  <si>
    <t>Regensburg Truckstop</t>
  </si>
  <si>
    <t>Schlüsselfeld</t>
  </si>
  <si>
    <t>Kiel</t>
  </si>
  <si>
    <t>Molfsee Syd f. Kiel</t>
  </si>
  <si>
    <t>Reinfeld</t>
  </si>
  <si>
    <t>Agip Holdorf</t>
  </si>
  <si>
    <t>Briviesca</t>
  </si>
  <si>
    <t>Lancaster</t>
  </si>
  <si>
    <t>Prisen er netto uden moms – i de lande hvor moms refunderes -, evt. rabatter til kunder er ikke  fratrukket).</t>
  </si>
  <si>
    <t>Nettopriser på rekommenderade stationer: (Priset är netto, exklusive moms, eventuella kundrabatter är inte avdragna).</t>
  </si>
  <si>
    <t>list price</t>
  </si>
  <si>
    <t>Russia - RUB</t>
  </si>
  <si>
    <t xml:space="preserve"> </t>
  </si>
  <si>
    <t>Ilsfeld Truckst.</t>
  </si>
  <si>
    <t xml:space="preserve">Aral Bockel/Gyhum </t>
  </si>
  <si>
    <t>Schopsdorf</t>
  </si>
  <si>
    <t>Zorbau</t>
  </si>
  <si>
    <t xml:space="preserve">Venlo  </t>
  </si>
  <si>
    <t>Breda Autodieseloil</t>
  </si>
  <si>
    <t>Kufstein</t>
  </si>
  <si>
    <t>Le Havre</t>
  </si>
  <si>
    <t>ROYE BP Truckstop</t>
  </si>
  <si>
    <t>Calais</t>
  </si>
  <si>
    <t>Serbia - RSD</t>
  </si>
  <si>
    <t>Poweroil list price</t>
  </si>
  <si>
    <t>G.&amp;V. / BP list price</t>
  </si>
  <si>
    <t>Pumpprice</t>
  </si>
  <si>
    <t>Station</t>
  </si>
  <si>
    <t>STATOIL FUEL &amp; RETAIL - PRICE GUIDE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</si>
</sst>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%"/>
    <numFmt numFmtId="166" formatCode="0.0000"/>
    <numFmt numFmtId="167" formatCode="#,##0.0000"/>
  </numFmts>
  <fonts count="2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55"/>
      <name val="Calibri"/>
      <family val="2"/>
    </font>
    <font>
      <b/>
      <sz val="12"/>
      <color indexed="23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0"/>
      <color indexed="23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23"/>
      <name val="Calibri"/>
      <family val="2"/>
      <scheme val="minor"/>
    </font>
    <font>
      <b/>
      <sz val="16"/>
      <name val="Lucida Sans"/>
      <family val="2"/>
    </font>
    <font>
      <sz val="10"/>
      <name val="Lucida Sans"/>
      <family val="2"/>
    </font>
    <font>
      <sz val="10"/>
      <color indexed="9"/>
      <name val="Lucida Sans"/>
      <family val="2"/>
    </font>
    <font>
      <sz val="9"/>
      <name val="Lucida Sans"/>
      <family val="2"/>
    </font>
    <font>
      <sz val="8"/>
      <name val="Lucida Sans"/>
      <family val="2"/>
    </font>
    <font>
      <b/>
      <sz val="10"/>
      <color theme="0"/>
      <name val="Lucida Sans"/>
      <family val="2"/>
    </font>
    <font>
      <sz val="8"/>
      <color indexed="8"/>
      <name val="Lucida Sans"/>
      <family val="2"/>
    </font>
    <font>
      <sz val="7"/>
      <name val="Lucida Sans"/>
      <family val="2"/>
    </font>
    <font>
      <sz val="7"/>
      <color indexed="9"/>
      <name val="Lucida Sans"/>
      <family val="2"/>
    </font>
    <font>
      <sz val="8"/>
      <color indexed="9"/>
      <name val="Lucida Sans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524E4F"/>
        <bgColor indexed="64"/>
      </patternFill>
    </fill>
    <fill>
      <patternFill patternType="solid">
        <fgColor rgb="FFF3F3F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Alignment="0">
      <alignment horizontal="left" vertical="top" wrapText="1"/>
    </xf>
    <xf numFmtId="0" fontId="6" fillId="10" borderId="0" applyNumberFormat="0" applyAlignment="0">
      <alignment horizontal="left" vertical="top" wrapText="1"/>
    </xf>
  </cellStyleXfs>
  <cellXfs count="145">
    <xf numFmtId="0" fontId="0" fillId="0" borderId="0" xfId="0"/>
    <xf numFmtId="0" fontId="2" fillId="0" borderId="0" xfId="0" applyFont="1" applyBorder="1"/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0" applyNumberForma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0" applyFill="1"/>
    <xf numFmtId="0" fontId="3" fillId="3" borderId="0" xfId="0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5" fillId="3" borderId="0" xfId="0" applyFont="1" applyFill="1" applyBorder="1" applyAlignment="1">
      <alignment vertical="top" wrapText="1"/>
    </xf>
    <xf numFmtId="164" fontId="5" fillId="3" borderId="0" xfId="0" applyNumberFormat="1" applyFont="1" applyFill="1" applyBorder="1" applyAlignment="1">
      <alignment vertical="top" wrapText="1"/>
    </xf>
    <xf numFmtId="164" fontId="5" fillId="3" borderId="0" xfId="0" applyNumberFormat="1" applyFont="1" applyFill="1" applyBorder="1" applyAlignment="1">
      <alignment horizontal="center" vertical="top" wrapText="1"/>
    </xf>
    <xf numFmtId="9" fontId="5" fillId="3" borderId="0" xfId="0" applyNumberFormat="1" applyFont="1" applyFill="1" applyBorder="1" applyAlignment="1">
      <alignment vertical="top" wrapText="1"/>
    </xf>
    <xf numFmtId="0" fontId="5" fillId="4" borderId="0" xfId="0" applyFont="1" applyFill="1" applyBorder="1" applyAlignment="1">
      <alignment vertical="top" wrapText="1"/>
    </xf>
    <xf numFmtId="164" fontId="5" fillId="4" borderId="0" xfId="0" applyNumberFormat="1" applyFont="1" applyFill="1" applyBorder="1" applyAlignment="1">
      <alignment vertical="top" wrapText="1"/>
    </xf>
    <xf numFmtId="9" fontId="5" fillId="4" borderId="0" xfId="0" applyNumberFormat="1" applyFont="1" applyFill="1" applyBorder="1" applyAlignment="1">
      <alignment vertical="top" wrapText="1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left" vertical="top" wrapText="1"/>
    </xf>
    <xf numFmtId="165" fontId="5" fillId="3" borderId="0" xfId="0" applyNumberFormat="1" applyFont="1" applyFill="1" applyBorder="1" applyAlignment="1">
      <alignment vertical="top" wrapText="1"/>
    </xf>
    <xf numFmtId="165" fontId="5" fillId="4" borderId="0" xfId="0" applyNumberFormat="1" applyFont="1" applyFill="1" applyBorder="1" applyAlignment="1">
      <alignment vertical="top" wrapText="1"/>
    </xf>
    <xf numFmtId="0" fontId="0" fillId="2" borderId="0" xfId="0" applyFill="1" applyAlignment="1">
      <alignment horizontal="left"/>
    </xf>
    <xf numFmtId="0" fontId="3" fillId="3" borderId="0" xfId="0" applyFont="1" applyFill="1" applyBorder="1" applyAlignment="1">
      <alignment horizontal="left" vertical="center" wrapText="1"/>
    </xf>
    <xf numFmtId="164" fontId="5" fillId="6" borderId="0" xfId="0" applyNumberFormat="1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center" vertical="center" wrapText="1"/>
    </xf>
    <xf numFmtId="164" fontId="4" fillId="5" borderId="0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/>
    <xf numFmtId="0" fontId="2" fillId="4" borderId="0" xfId="0" applyFont="1" applyFill="1" applyBorder="1"/>
    <xf numFmtId="0" fontId="2" fillId="3" borderId="0" xfId="0" applyFont="1" applyFill="1" applyBorder="1"/>
    <xf numFmtId="0" fontId="1" fillId="4" borderId="1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2" fillId="3" borderId="3" xfId="0" applyFont="1" applyFill="1" applyBorder="1"/>
    <xf numFmtId="166" fontId="5" fillId="3" borderId="0" xfId="0" applyNumberFormat="1" applyFont="1" applyFill="1" applyBorder="1" applyAlignment="1">
      <alignment horizontal="center" vertical="top" wrapText="1"/>
    </xf>
    <xf numFmtId="166" fontId="5" fillId="4" borderId="0" xfId="0" applyNumberFormat="1" applyFont="1" applyFill="1" applyBorder="1" applyAlignment="1">
      <alignment horizontal="center" vertical="top" wrapText="1"/>
    </xf>
    <xf numFmtId="9" fontId="2" fillId="7" borderId="4" xfId="0" applyNumberFormat="1" applyFont="1" applyFill="1" applyBorder="1"/>
    <xf numFmtId="9" fontId="2" fillId="7" borderId="5" xfId="0" applyNumberFormat="1" applyFont="1" applyFill="1" applyBorder="1"/>
    <xf numFmtId="0" fontId="0" fillId="3" borderId="0" xfId="0" applyFill="1" applyAlignment="1">
      <alignment horizontal="left"/>
    </xf>
    <xf numFmtId="164" fontId="0" fillId="3" borderId="0" xfId="0" applyNumberFormat="1" applyFill="1"/>
    <xf numFmtId="0" fontId="5" fillId="4" borderId="0" xfId="0" applyFont="1" applyFill="1" applyBorder="1"/>
    <xf numFmtId="167" fontId="2" fillId="7" borderId="4" xfId="0" applyNumberFormat="1" applyFont="1" applyFill="1" applyBorder="1"/>
    <xf numFmtId="167" fontId="2" fillId="7" borderId="5" xfId="0" applyNumberFormat="1" applyFont="1" applyFill="1" applyBorder="1"/>
    <xf numFmtId="0" fontId="9" fillId="0" borderId="0" xfId="0" applyFont="1" applyBorder="1"/>
    <xf numFmtId="0" fontId="8" fillId="0" borderId="0" xfId="0" applyFont="1" applyBorder="1"/>
    <xf numFmtId="2" fontId="8" fillId="0" borderId="0" xfId="0" applyNumberFormat="1" applyFont="1" applyBorder="1" applyAlignment="1"/>
    <xf numFmtId="164" fontId="8" fillId="8" borderId="0" xfId="0" applyNumberFormat="1" applyFont="1" applyFill="1" applyBorder="1" applyAlignment="1"/>
    <xf numFmtId="164" fontId="8" fillId="0" borderId="0" xfId="0" applyNumberFormat="1" applyFont="1" applyBorder="1" applyAlignment="1">
      <alignment horizontal="right"/>
    </xf>
    <xf numFmtId="164" fontId="8" fillId="0" borderId="0" xfId="0" applyNumberFormat="1" applyFont="1" applyBorder="1"/>
    <xf numFmtId="0" fontId="9" fillId="4" borderId="0" xfId="0" applyFont="1" applyFill="1" applyBorder="1"/>
    <xf numFmtId="0" fontId="8" fillId="4" borderId="0" xfId="0" applyFont="1" applyFill="1" applyBorder="1"/>
    <xf numFmtId="2" fontId="8" fillId="4" borderId="0" xfId="0" applyNumberFormat="1" applyFont="1" applyFill="1" applyBorder="1" applyAlignment="1"/>
    <xf numFmtId="164" fontId="8" fillId="4" borderId="0" xfId="0" applyNumberFormat="1" applyFont="1" applyFill="1" applyBorder="1" applyAlignment="1">
      <alignment horizontal="right"/>
    </xf>
    <xf numFmtId="164" fontId="8" fillId="4" borderId="0" xfId="0" applyNumberFormat="1" applyFont="1" applyFill="1" applyBorder="1"/>
    <xf numFmtId="2" fontId="8" fillId="8" borderId="0" xfId="0" applyNumberFormat="1" applyFont="1" applyFill="1" applyBorder="1" applyAlignment="1"/>
    <xf numFmtId="164" fontId="8" fillId="4" borderId="0" xfId="0" applyNumberFormat="1" applyFont="1" applyFill="1" applyBorder="1" applyAlignment="1"/>
    <xf numFmtId="164" fontId="8" fillId="0" borderId="0" xfId="0" applyNumberFormat="1" applyFont="1" applyBorder="1" applyAlignment="1"/>
    <xf numFmtId="164" fontId="8" fillId="3" borderId="0" xfId="0" applyNumberFormat="1" applyFont="1" applyFill="1" applyBorder="1" applyAlignment="1">
      <alignment horizontal="right"/>
    </xf>
    <xf numFmtId="0" fontId="9" fillId="3" borderId="0" xfId="0" applyFont="1" applyFill="1" applyBorder="1"/>
    <xf numFmtId="0" fontId="8" fillId="3" borderId="0" xfId="0" applyFont="1" applyFill="1" applyBorder="1"/>
    <xf numFmtId="2" fontId="8" fillId="3" borderId="0" xfId="0" applyNumberFormat="1" applyFont="1" applyFill="1" applyBorder="1" applyAlignment="1"/>
    <xf numFmtId="164" fontId="8" fillId="3" borderId="0" xfId="0" applyNumberFormat="1" applyFont="1" applyFill="1" applyBorder="1"/>
    <xf numFmtId="164" fontId="8" fillId="3" borderId="0" xfId="0" applyNumberFormat="1" applyFont="1" applyFill="1" applyBorder="1" applyAlignment="1"/>
    <xf numFmtId="0" fontId="10" fillId="3" borderId="0" xfId="0" applyFont="1" applyFill="1" applyBorder="1" applyAlignment="1">
      <alignment vertical="top" wrapText="1"/>
    </xf>
    <xf numFmtId="0" fontId="10" fillId="4" borderId="0" xfId="0" applyFont="1" applyFill="1" applyBorder="1" applyAlignment="1">
      <alignment vertical="top" wrapText="1"/>
    </xf>
    <xf numFmtId="0" fontId="10" fillId="3" borderId="0" xfId="0" applyFont="1" applyFill="1" applyBorder="1"/>
    <xf numFmtId="0" fontId="10" fillId="4" borderId="0" xfId="0" applyFont="1" applyFill="1" applyBorder="1"/>
    <xf numFmtId="0" fontId="10" fillId="3" borderId="0" xfId="0" applyFont="1" applyFill="1" applyBorder="1" applyAlignment="1">
      <alignment horizontal="left" vertical="top" wrapText="1"/>
    </xf>
    <xf numFmtId="0" fontId="11" fillId="5" borderId="0" xfId="0" applyFont="1" applyFill="1" applyBorder="1" applyAlignment="1">
      <alignment horizontal="center" wrapText="1"/>
    </xf>
    <xf numFmtId="2" fontId="11" fillId="5" borderId="0" xfId="0" applyNumberFormat="1" applyFont="1" applyFill="1" applyBorder="1" applyAlignment="1">
      <alignment horizontal="center" wrapText="1"/>
    </xf>
    <xf numFmtId="164" fontId="11" fillId="5" borderId="0" xfId="0" applyNumberFormat="1" applyFont="1" applyFill="1" applyBorder="1" applyAlignment="1">
      <alignment horizontal="center" wrapText="1"/>
    </xf>
    <xf numFmtId="0" fontId="17" fillId="9" borderId="0" xfId="0" applyFont="1" applyFill="1" applyBorder="1" applyAlignment="1">
      <alignment horizontal="center" vertical="center" wrapText="1"/>
    </xf>
    <xf numFmtId="0" fontId="17" fillId="9" borderId="0" xfId="0" applyFont="1" applyFill="1" applyBorder="1" applyAlignment="1">
      <alignment horizontal="center" vertical="center" wrapText="1"/>
    </xf>
    <xf numFmtId="164" fontId="17" fillId="9" borderId="0" xfId="0" applyNumberFormat="1" applyFont="1" applyFill="1" applyBorder="1" applyAlignment="1">
      <alignment horizontal="center" vertical="center" wrapText="1"/>
    </xf>
    <xf numFmtId="0" fontId="16" fillId="0" borderId="0" xfId="1" applyFont="1" applyFill="1" applyAlignment="1">
      <alignment vertical="top"/>
    </xf>
    <xf numFmtId="164" fontId="16" fillId="0" borderId="0" xfId="1" applyNumberFormat="1" applyFont="1" applyFill="1" applyAlignment="1">
      <alignment vertical="top"/>
    </xf>
    <xf numFmtId="9" fontId="16" fillId="0" borderId="0" xfId="1" applyNumberFormat="1" applyFont="1" applyFill="1" applyAlignment="1">
      <alignment horizontal="center" vertical="top"/>
    </xf>
    <xf numFmtId="0" fontId="15" fillId="0" borderId="0" xfId="1" applyFont="1" applyFill="1" applyAlignment="1">
      <alignment vertical="top"/>
    </xf>
    <xf numFmtId="0" fontId="16" fillId="0" borderId="0" xfId="2" applyFont="1" applyFill="1" applyAlignment="1">
      <alignment horizontal="left" vertical="top" wrapText="1"/>
    </xf>
    <xf numFmtId="0" fontId="16" fillId="0" borderId="0" xfId="2" applyFont="1" applyFill="1" applyAlignment="1">
      <alignment vertical="top" wrapText="1"/>
    </xf>
    <xf numFmtId="164" fontId="16" fillId="0" borderId="0" xfId="2" applyNumberFormat="1" applyFont="1" applyFill="1" applyAlignment="1">
      <alignment horizontal="right" vertical="top" wrapText="1"/>
    </xf>
    <xf numFmtId="0" fontId="16" fillId="0" borderId="0" xfId="2" applyFont="1" applyFill="1" applyAlignment="1">
      <alignment horizontal="center" vertical="top" wrapText="1"/>
    </xf>
    <xf numFmtId="9" fontId="16" fillId="0" borderId="0" xfId="2" applyNumberFormat="1" applyFont="1" applyFill="1" applyAlignment="1">
      <alignment horizontal="center" vertical="top" wrapText="1"/>
    </xf>
    <xf numFmtId="0" fontId="13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16" fillId="0" borderId="0" xfId="1" applyFont="1" applyFill="1" applyAlignment="1">
      <alignment horizontal="left" vertical="top" wrapText="1"/>
    </xf>
    <xf numFmtId="0" fontId="16" fillId="0" borderId="0" xfId="1" applyFont="1" applyFill="1" applyAlignment="1">
      <alignment vertical="top" wrapText="1"/>
    </xf>
    <xf numFmtId="164" fontId="16" fillId="0" borderId="0" xfId="1" applyNumberFormat="1" applyFont="1" applyFill="1" applyAlignment="1">
      <alignment horizontal="right" vertical="top" wrapText="1"/>
    </xf>
    <xf numFmtId="0" fontId="16" fillId="0" borderId="0" xfId="1" applyFont="1" applyFill="1" applyAlignment="1">
      <alignment horizontal="center" vertical="top" wrapText="1"/>
    </xf>
    <xf numFmtId="9" fontId="16" fillId="0" borderId="0" xfId="1" applyNumberFormat="1" applyFont="1" applyFill="1" applyAlignment="1">
      <alignment horizontal="center" vertical="top" wrapText="1"/>
    </xf>
    <xf numFmtId="0" fontId="16" fillId="0" borderId="0" xfId="2" applyFont="1" applyFill="1" applyAlignment="1">
      <alignment vertical="top"/>
    </xf>
    <xf numFmtId="165" fontId="16" fillId="0" borderId="0" xfId="2" applyNumberFormat="1" applyFont="1" applyFill="1" applyAlignment="1">
      <alignment horizontal="center" vertical="top" wrapText="1"/>
    </xf>
    <xf numFmtId="164" fontId="16" fillId="0" borderId="0" xfId="1" applyNumberFormat="1" applyFont="1" applyFill="1" applyAlignment="1">
      <alignment vertical="top" wrapText="1"/>
    </xf>
    <xf numFmtId="164" fontId="16" fillId="0" borderId="0" xfId="1" applyNumberFormat="1" applyFont="1" applyFill="1" applyAlignment="1">
      <alignment horizontal="center" vertical="top" wrapText="1"/>
    </xf>
    <xf numFmtId="165" fontId="16" fillId="0" borderId="0" xfId="1" applyNumberFormat="1" applyFont="1" applyFill="1" applyAlignment="1">
      <alignment horizontal="center" vertical="top" wrapText="1"/>
    </xf>
    <xf numFmtId="165" fontId="16" fillId="0" borderId="0" xfId="1" applyNumberFormat="1" applyFont="1" applyFill="1" applyAlignment="1">
      <alignment vertical="top" wrapText="1"/>
    </xf>
    <xf numFmtId="49" fontId="16" fillId="0" borderId="0" xfId="1" applyNumberFormat="1" applyFont="1" applyFill="1" applyAlignment="1">
      <alignment vertical="top" wrapText="1"/>
    </xf>
    <xf numFmtId="164" fontId="16" fillId="0" borderId="0" xfId="2" applyNumberFormat="1" applyFont="1" applyFill="1" applyAlignment="1">
      <alignment vertical="top" wrapText="1"/>
    </xf>
    <xf numFmtId="164" fontId="16" fillId="0" borderId="0" xfId="2" applyNumberFormat="1" applyFont="1" applyFill="1" applyAlignment="1">
      <alignment horizontal="center" vertical="top" wrapText="1"/>
    </xf>
    <xf numFmtId="165" fontId="16" fillId="0" borderId="0" xfId="2" applyNumberFormat="1" applyFont="1" applyFill="1" applyAlignment="1">
      <alignment vertical="top" wrapText="1"/>
    </xf>
    <xf numFmtId="49" fontId="16" fillId="0" borderId="0" xfId="2" applyNumberFormat="1" applyFont="1" applyFill="1" applyAlignment="1">
      <alignment vertical="top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vertical="top" wrapText="1"/>
    </xf>
    <xf numFmtId="164" fontId="18" fillId="0" borderId="0" xfId="0" applyNumberFormat="1" applyFont="1" applyFill="1" applyBorder="1" applyAlignment="1">
      <alignment vertical="top" wrapText="1"/>
    </xf>
    <xf numFmtId="164" fontId="18" fillId="0" borderId="0" xfId="0" applyNumberFormat="1" applyFont="1" applyFill="1" applyBorder="1" applyAlignment="1">
      <alignment horizontal="right" vertical="top" wrapText="1"/>
    </xf>
    <xf numFmtId="164" fontId="18" fillId="0" borderId="0" xfId="0" applyNumberFormat="1" applyFont="1" applyFill="1" applyBorder="1" applyAlignment="1">
      <alignment horizontal="center" vertical="top" wrapText="1"/>
    </xf>
    <xf numFmtId="9" fontId="18" fillId="0" borderId="0" xfId="0" applyNumberFormat="1" applyFont="1" applyFill="1" applyBorder="1" applyAlignment="1">
      <alignment horizontal="center" vertical="top" wrapText="1"/>
    </xf>
    <xf numFmtId="9" fontId="18" fillId="0" borderId="0" xfId="0" applyNumberFormat="1" applyFont="1" applyFill="1" applyBorder="1" applyAlignment="1">
      <alignment vertical="top" wrapText="1"/>
    </xf>
    <xf numFmtId="49" fontId="18" fillId="0" borderId="0" xfId="0" applyNumberFormat="1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/>
    </xf>
    <xf numFmtId="165" fontId="18" fillId="0" borderId="0" xfId="0" applyNumberFormat="1" applyFont="1" applyFill="1" applyBorder="1" applyAlignment="1">
      <alignment vertical="top" wrapText="1"/>
    </xf>
    <xf numFmtId="0" fontId="18" fillId="0" borderId="0" xfId="0" applyNumberFormat="1" applyFont="1" applyFill="1" applyBorder="1" applyAlignment="1">
      <alignment vertical="top" wrapText="1"/>
    </xf>
    <xf numFmtId="165" fontId="18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164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164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4" borderId="1" xfId="0" applyFont="1" applyFill="1" applyBorder="1"/>
    <xf numFmtId="0" fontId="23" fillId="4" borderId="0" xfId="0" applyFont="1" applyFill="1" applyBorder="1"/>
    <xf numFmtId="167" fontId="23" fillId="7" borderId="4" xfId="0" applyNumberFormat="1" applyFont="1" applyFill="1" applyBorder="1"/>
    <xf numFmtId="2" fontId="8" fillId="0" borderId="0" xfId="0" applyNumberFormat="1" applyFont="1" applyFill="1" applyBorder="1" applyAlignment="1"/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19" fillId="0" borderId="0" xfId="0" applyFont="1" applyFill="1" applyAlignment="1">
      <alignment vertical="center"/>
    </xf>
    <xf numFmtId="164" fontId="17" fillId="9" borderId="0" xfId="0" applyNumberFormat="1" applyFont="1" applyFill="1" applyBorder="1" applyAlignment="1">
      <alignment horizontal="center" vertical="center" wrapText="1"/>
    </xf>
    <xf numFmtId="0" fontId="17" fillId="9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4" fillId="5" borderId="0" xfId="0" applyFont="1" applyFill="1" applyBorder="1" applyAlignment="1">
      <alignment horizontal="center" vertical="center" wrapText="1"/>
    </xf>
    <xf numFmtId="164" fontId="4" fillId="5" borderId="0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statoil 1" xfId="1"/>
    <cellStyle name="statoil 2" xfId="2"/>
  </cellStyles>
  <dxfs count="9">
    <dxf>
      <fill>
        <patternFill>
          <bgColor rgb="FFF3F3F3"/>
        </patternFill>
      </fill>
    </dxf>
    <dxf>
      <fill>
        <patternFill>
          <bgColor rgb="FFF3F3F3"/>
        </patternFill>
      </fill>
    </dxf>
    <dxf>
      <fill>
        <patternFill>
          <bgColor rgb="FFF3F3F3"/>
        </patternFill>
      </fill>
    </dxf>
    <dxf>
      <fill>
        <patternFill>
          <bgColor rgb="FFF3F3F3"/>
        </patternFill>
      </fill>
    </dxf>
    <dxf>
      <fill>
        <patternFill>
          <bgColor rgb="FFF3F3F3"/>
        </patternFill>
      </fill>
    </dxf>
    <dxf>
      <fill>
        <patternFill>
          <bgColor rgb="FFF3F3F3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0"/>
      </font>
      <fill>
        <patternFill>
          <bgColor rgb="FF524E4F"/>
        </patternFill>
      </fill>
    </dxf>
    <dxf>
      <font>
        <color auto="1"/>
      </font>
    </dxf>
  </dxfs>
  <tableStyles count="1" defaultTableStyle="TableStyleMedium9" defaultPivotStyle="PivotStyleLight16">
    <tableStyle name="Statoil" pivot="0" count="4">
      <tableStyleElement type="wholeTable" dxfId="8"/>
      <tableStyleElement type="headerRow" dxfId="7"/>
      <tableStyleElement type="firstRowStripe" dxfId="6"/>
      <tableStyleElement type="secondRowStripe" dxfId="5"/>
    </tableStyle>
  </tableStyles>
  <colors>
    <mruColors>
      <color rgb="FFCC99FF"/>
      <color rgb="FFF3EAF3"/>
      <color rgb="FFF3F3F3"/>
      <color rgb="FF524E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N98"/>
  <sheetViews>
    <sheetView showGridLines="0" zoomScaleNormal="100" workbookViewId="0">
      <pane ySplit="1" topLeftCell="A17" activePane="bottomLeft" state="frozen"/>
      <selection activeCell="E47" sqref="E47"/>
      <selection pane="bottomLeft" activeCell="E47" sqref="E47"/>
    </sheetView>
  </sheetViews>
  <sheetFormatPr defaultRowHeight="12.75"/>
  <cols>
    <col min="1" max="1" width="10.85546875" style="46" bestFit="1" customWidth="1"/>
    <col min="2" max="2" width="0" style="47" hidden="1" customWidth="1"/>
    <col min="3" max="3" width="25.7109375" style="47" bestFit="1" customWidth="1"/>
    <col min="4" max="4" width="17.140625" style="47" hidden="1" customWidth="1"/>
    <col min="5" max="5" width="6.42578125" style="48" bestFit="1" customWidth="1"/>
    <col min="6" max="6" width="5.42578125" style="59" bestFit="1" customWidth="1"/>
    <col min="7" max="7" width="10.5703125" style="50" bestFit="1" customWidth="1"/>
    <col min="8" max="9" width="6.42578125" style="50" bestFit="1" customWidth="1"/>
    <col min="10" max="10" width="8.5703125" style="50" bestFit="1" customWidth="1"/>
    <col min="11" max="11" width="6.85546875" style="50" bestFit="1" customWidth="1"/>
    <col min="12" max="12" width="1.7109375" style="51" customWidth="1"/>
    <col min="13" max="13" width="34.140625" style="62" customWidth="1"/>
    <col min="14" max="14" width="17.5703125" style="32" bestFit="1" customWidth="1"/>
    <col min="15" max="15" width="9.140625" style="32"/>
    <col min="16" max="16" width="10.140625" style="32" bestFit="1" customWidth="1"/>
    <col min="17" max="65" width="9.140625" style="32"/>
    <col min="66" max="66" width="1.5703125" style="32" bestFit="1" customWidth="1"/>
    <col min="67" max="16384" width="9.140625" style="1"/>
  </cols>
  <sheetData>
    <row r="1" spans="1:30" ht="25.5">
      <c r="A1" s="71" t="s">
        <v>0</v>
      </c>
      <c r="B1" s="71"/>
      <c r="C1" s="71" t="s">
        <v>164</v>
      </c>
      <c r="D1" s="71"/>
      <c r="E1" s="72" t="s">
        <v>73</v>
      </c>
      <c r="F1" s="73" t="s">
        <v>42</v>
      </c>
      <c r="G1" s="73" t="s">
        <v>1</v>
      </c>
      <c r="H1" s="73" t="s">
        <v>2</v>
      </c>
      <c r="I1" s="73" t="s">
        <v>3</v>
      </c>
      <c r="J1" s="73" t="s">
        <v>6</v>
      </c>
      <c r="K1" s="73" t="s">
        <v>57</v>
      </c>
      <c r="L1" s="73"/>
      <c r="M1" s="73" t="s">
        <v>8</v>
      </c>
    </row>
    <row r="2" spans="1:30">
      <c r="M2" s="51"/>
    </row>
    <row r="3" spans="1:30">
      <c r="A3" s="46" t="s">
        <v>24</v>
      </c>
      <c r="C3" s="66" t="s">
        <v>127</v>
      </c>
      <c r="F3" s="49">
        <v>1.427</v>
      </c>
      <c r="G3" s="50">
        <f t="shared" ref="G3:G8" si="0">(F3/(1+P$23))</f>
        <v>1.1891666666666667</v>
      </c>
      <c r="H3" s="50">
        <f t="shared" ref="H3:H34" si="1">G3*P$14</f>
        <v>10.605464000000001</v>
      </c>
      <c r="I3" s="50">
        <f t="shared" ref="I3:I34" si="2">G3*P$16</f>
        <v>9.8385704166666681</v>
      </c>
      <c r="M3" s="66" t="s">
        <v>25</v>
      </c>
      <c r="N3" s="134" t="s">
        <v>84</v>
      </c>
      <c r="O3" s="135"/>
      <c r="P3" s="136"/>
    </row>
    <row r="4" spans="1:30">
      <c r="A4" s="52"/>
      <c r="B4" s="53"/>
      <c r="C4" s="67" t="s">
        <v>128</v>
      </c>
      <c r="D4" s="53"/>
      <c r="E4" s="54"/>
      <c r="F4" s="49">
        <v>1.379</v>
      </c>
      <c r="G4" s="55">
        <f t="shared" si="0"/>
        <v>1.1491666666666667</v>
      </c>
      <c r="H4" s="55">
        <f t="shared" si="1"/>
        <v>10.248728</v>
      </c>
      <c r="I4" s="55">
        <f t="shared" si="2"/>
        <v>9.5076304166666663</v>
      </c>
      <c r="J4" s="55"/>
      <c r="K4" s="55"/>
      <c r="L4" s="56"/>
      <c r="M4" s="67" t="s">
        <v>67</v>
      </c>
      <c r="N4" s="34" t="s">
        <v>85</v>
      </c>
      <c r="P4" s="44">
        <v>1.9558</v>
      </c>
    </row>
    <row r="5" spans="1:30">
      <c r="C5" s="68" t="s">
        <v>103</v>
      </c>
      <c r="F5" s="49">
        <v>1.411</v>
      </c>
      <c r="G5" s="50">
        <f t="shared" si="0"/>
        <v>1.1758333333333335</v>
      </c>
      <c r="H5" s="50">
        <f t="shared" si="1"/>
        <v>10.486552000000001</v>
      </c>
      <c r="I5" s="50">
        <f t="shared" si="2"/>
        <v>9.7282570833333359</v>
      </c>
      <c r="M5" s="66"/>
      <c r="N5" s="33" t="s">
        <v>86</v>
      </c>
      <c r="O5" s="31"/>
      <c r="P5" s="44">
        <v>27.338999999999999</v>
      </c>
    </row>
    <row r="6" spans="1:30">
      <c r="A6" s="52"/>
      <c r="B6" s="53"/>
      <c r="C6" s="67" t="s">
        <v>129</v>
      </c>
      <c r="D6" s="53"/>
      <c r="E6" s="54"/>
      <c r="F6" s="49">
        <v>1.399</v>
      </c>
      <c r="G6" s="55">
        <f t="shared" si="0"/>
        <v>1.1658333333333335</v>
      </c>
      <c r="H6" s="55">
        <f t="shared" si="1"/>
        <v>10.397368000000002</v>
      </c>
      <c r="I6" s="55">
        <f t="shared" si="2"/>
        <v>9.6455220833333346</v>
      </c>
      <c r="J6" s="55"/>
      <c r="K6" s="55"/>
      <c r="L6" s="56"/>
      <c r="M6" s="69"/>
      <c r="N6" s="34" t="s">
        <v>87</v>
      </c>
      <c r="P6" s="44">
        <v>7.4625000000000004</v>
      </c>
    </row>
    <row r="7" spans="1:30">
      <c r="C7" s="70" t="s">
        <v>64</v>
      </c>
      <c r="F7" s="49">
        <v>1.3160000000000001</v>
      </c>
      <c r="G7" s="50">
        <f t="shared" si="0"/>
        <v>1.0966666666666667</v>
      </c>
      <c r="H7" s="50">
        <f t="shared" si="1"/>
        <v>9.7805119999999999</v>
      </c>
      <c r="I7" s="50">
        <f t="shared" si="2"/>
        <v>9.0732716666666668</v>
      </c>
      <c r="M7" s="68"/>
      <c r="N7" s="34" t="s">
        <v>88</v>
      </c>
      <c r="P7" s="44">
        <v>0.82035000000000002</v>
      </c>
    </row>
    <row r="8" spans="1:30">
      <c r="A8" s="52"/>
      <c r="B8" s="53"/>
      <c r="C8" s="67" t="s">
        <v>156</v>
      </c>
      <c r="D8" s="53"/>
      <c r="E8" s="54"/>
      <c r="F8" s="49">
        <v>1.349</v>
      </c>
      <c r="G8" s="55">
        <f t="shared" si="0"/>
        <v>1.1241666666666668</v>
      </c>
      <c r="H8" s="55">
        <f t="shared" si="1"/>
        <v>10.025768000000001</v>
      </c>
      <c r="I8" s="55">
        <f t="shared" si="2"/>
        <v>9.3007929166666674</v>
      </c>
      <c r="J8" s="55"/>
      <c r="K8" s="55"/>
      <c r="L8" s="56"/>
      <c r="M8" s="69" t="s">
        <v>68</v>
      </c>
      <c r="N8" s="33" t="s">
        <v>89</v>
      </c>
      <c r="O8" s="31"/>
      <c r="P8" s="44">
        <v>310.89999999999998</v>
      </c>
    </row>
    <row r="9" spans="1:30">
      <c r="A9" s="52" t="s">
        <v>23</v>
      </c>
      <c r="B9" s="53"/>
      <c r="C9" s="69" t="s">
        <v>162</v>
      </c>
      <c r="D9" s="53"/>
      <c r="E9" s="54"/>
      <c r="F9" s="49">
        <v>1.452</v>
      </c>
      <c r="G9" s="55">
        <f>(F9/(1+P$24))</f>
        <v>1.2</v>
      </c>
      <c r="H9" s="55">
        <f t="shared" si="1"/>
        <v>10.70208</v>
      </c>
      <c r="I9" s="55">
        <f t="shared" si="2"/>
        <v>9.9282000000000004</v>
      </c>
      <c r="J9" s="55"/>
      <c r="K9" s="55"/>
      <c r="L9" s="56"/>
      <c r="M9" s="67" t="s">
        <v>50</v>
      </c>
      <c r="N9" s="34" t="s">
        <v>90</v>
      </c>
      <c r="P9" s="44">
        <v>3.4527999999999999</v>
      </c>
    </row>
    <row r="10" spans="1:30" ht="25.5">
      <c r="C10" s="68" t="s">
        <v>161</v>
      </c>
      <c r="F10" s="49">
        <v>1.452</v>
      </c>
      <c r="G10" s="50">
        <f>(F10/(1+P$24))</f>
        <v>1.2</v>
      </c>
      <c r="H10" s="50">
        <f t="shared" si="1"/>
        <v>10.70208</v>
      </c>
      <c r="I10" s="50">
        <f t="shared" si="2"/>
        <v>9.9282000000000004</v>
      </c>
      <c r="M10" s="66" t="s">
        <v>58</v>
      </c>
      <c r="N10" s="130"/>
      <c r="O10" s="131"/>
      <c r="P10" s="132"/>
    </row>
    <row r="11" spans="1:30">
      <c r="A11" s="52" t="s">
        <v>74</v>
      </c>
      <c r="B11" s="53"/>
      <c r="C11" s="69" t="s">
        <v>22</v>
      </c>
      <c r="D11" s="53"/>
      <c r="E11" s="57">
        <v>2.59</v>
      </c>
      <c r="F11" s="58">
        <f>E11/P4</f>
        <v>1.3242662848962061</v>
      </c>
      <c r="G11" s="55">
        <f>(F11/(1+P$25))</f>
        <v>1.1035552374135051</v>
      </c>
      <c r="H11" s="55">
        <f t="shared" si="1"/>
        <v>9.8419470293486047</v>
      </c>
      <c r="I11" s="55">
        <f t="shared" si="2"/>
        <v>9.1302642567406345</v>
      </c>
      <c r="J11" s="55"/>
      <c r="K11" s="55"/>
      <c r="L11" s="56"/>
      <c r="M11" s="67"/>
      <c r="N11" s="34" t="s">
        <v>91</v>
      </c>
      <c r="P11" s="44">
        <v>4.1779000000000002</v>
      </c>
    </row>
    <row r="12" spans="1:30" s="31" customFormat="1">
      <c r="A12" s="46" t="s">
        <v>81</v>
      </c>
      <c r="B12" s="47"/>
      <c r="C12" s="66" t="s">
        <v>22</v>
      </c>
      <c r="D12" s="47"/>
      <c r="E12" s="57">
        <v>37.1</v>
      </c>
      <c r="F12" s="59">
        <f>E12/P5</f>
        <v>1.3570357364936538</v>
      </c>
      <c r="G12" s="50">
        <f>(F12/(1+P$26))</f>
        <v>1.121517137598061</v>
      </c>
      <c r="H12" s="50">
        <f t="shared" si="1"/>
        <v>10.002138439954548</v>
      </c>
      <c r="I12" s="50">
        <f t="shared" si="2"/>
        <v>9.2788720379175587</v>
      </c>
      <c r="J12" s="50"/>
      <c r="K12" s="50"/>
      <c r="L12" s="51"/>
      <c r="M12" s="66"/>
      <c r="N12" s="33" t="s">
        <v>92</v>
      </c>
      <c r="P12" s="44">
        <v>4.5015000000000001</v>
      </c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</row>
    <row r="13" spans="1:30">
      <c r="A13" s="52" t="s">
        <v>28</v>
      </c>
      <c r="B13" s="53"/>
      <c r="C13" s="67" t="s">
        <v>29</v>
      </c>
      <c r="D13" s="53"/>
      <c r="E13" s="57">
        <v>10.050000000000001</v>
      </c>
      <c r="F13" s="58">
        <f>E13/P17</f>
        <v>1.3123359580052494</v>
      </c>
      <c r="G13" s="55">
        <f>(F13/(1+P$27))</f>
        <v>1.0498687664041995</v>
      </c>
      <c r="H13" s="55">
        <f t="shared" si="1"/>
        <v>9.3631496062992134</v>
      </c>
      <c r="I13" s="55">
        <f t="shared" si="2"/>
        <v>8.6860892388451454</v>
      </c>
      <c r="J13" s="55">
        <f>F13*P16</f>
        <v>10.857611548556431</v>
      </c>
      <c r="K13" s="55"/>
      <c r="L13" s="56"/>
      <c r="M13" s="67" t="s">
        <v>66</v>
      </c>
      <c r="N13" s="33" t="s">
        <v>148</v>
      </c>
      <c r="O13" s="31"/>
      <c r="P13" s="44">
        <v>49.404200000000003</v>
      </c>
    </row>
    <row r="14" spans="1:30">
      <c r="A14" s="46" t="s">
        <v>39</v>
      </c>
      <c r="C14" s="66" t="s">
        <v>97</v>
      </c>
      <c r="E14" s="57">
        <v>11.55</v>
      </c>
      <c r="F14" s="59">
        <f>E14/P6</f>
        <v>1.5477386934673367</v>
      </c>
      <c r="G14" s="50">
        <f>(F14/(1+P$28))</f>
        <v>1.2381909547738694</v>
      </c>
      <c r="H14" s="50">
        <f t="shared" si="1"/>
        <v>11.042682211055277</v>
      </c>
      <c r="I14" s="50">
        <f t="shared" si="2"/>
        <v>10.244172864321609</v>
      </c>
      <c r="K14" s="50">
        <f>E14/(1+P28)</f>
        <v>9.24</v>
      </c>
      <c r="M14" s="66"/>
      <c r="N14" s="34" t="s">
        <v>93</v>
      </c>
      <c r="P14" s="44">
        <v>8.9184000000000001</v>
      </c>
    </row>
    <row r="15" spans="1:30">
      <c r="A15" s="52" t="s">
        <v>30</v>
      </c>
      <c r="B15" s="53"/>
      <c r="C15" s="69" t="s">
        <v>97</v>
      </c>
      <c r="D15" s="53"/>
      <c r="E15" s="54"/>
      <c r="F15" s="49">
        <v>1.36</v>
      </c>
      <c r="G15" s="60">
        <f>(F15/(1+P$29))</f>
        <v>1.1333333333333335</v>
      </c>
      <c r="H15" s="60">
        <f t="shared" si="1"/>
        <v>10.107520000000001</v>
      </c>
      <c r="I15" s="60">
        <f t="shared" si="2"/>
        <v>9.376633333333336</v>
      </c>
      <c r="J15" s="55"/>
      <c r="K15" s="55"/>
      <c r="L15" s="56"/>
      <c r="M15" s="67" t="s">
        <v>149</v>
      </c>
      <c r="N15" s="33" t="s">
        <v>94</v>
      </c>
      <c r="O15" s="31"/>
      <c r="P15" s="44">
        <v>1.2161</v>
      </c>
    </row>
    <row r="16" spans="1:30">
      <c r="A16" s="61" t="s">
        <v>9</v>
      </c>
      <c r="B16" s="62"/>
      <c r="C16" s="66" t="s">
        <v>130</v>
      </c>
      <c r="D16" s="62"/>
      <c r="E16" s="63"/>
      <c r="F16" s="49">
        <v>1.339</v>
      </c>
      <c r="G16" s="60">
        <f>(F16/(1+P$31))</f>
        <v>1.1158333333333335</v>
      </c>
      <c r="H16" s="60">
        <f t="shared" si="1"/>
        <v>9.951448000000001</v>
      </c>
      <c r="I16" s="60">
        <f t="shared" si="2"/>
        <v>9.231847083333335</v>
      </c>
      <c r="J16" s="60"/>
      <c r="K16" s="60"/>
      <c r="L16" s="64"/>
      <c r="M16" s="66" t="s">
        <v>10</v>
      </c>
      <c r="N16" s="34" t="s">
        <v>95</v>
      </c>
      <c r="P16" s="44">
        <v>8.2735000000000003</v>
      </c>
    </row>
    <row r="17" spans="1:66">
      <c r="A17" s="52"/>
      <c r="B17" s="53"/>
      <c r="C17" s="67" t="s">
        <v>131</v>
      </c>
      <c r="D17" s="53"/>
      <c r="E17" s="54"/>
      <c r="F17" s="49">
        <v>1.339</v>
      </c>
      <c r="G17" s="55">
        <f>(F17/(1+P$31))</f>
        <v>1.1158333333333335</v>
      </c>
      <c r="H17" s="55">
        <f t="shared" si="1"/>
        <v>9.951448000000001</v>
      </c>
      <c r="I17" s="55">
        <f t="shared" si="2"/>
        <v>9.231847083333335</v>
      </c>
      <c r="J17" s="55"/>
      <c r="K17" s="55"/>
      <c r="L17" s="56"/>
      <c r="M17" s="67" t="s">
        <v>13</v>
      </c>
      <c r="N17" s="33" t="s">
        <v>96</v>
      </c>
      <c r="O17" s="31"/>
      <c r="P17" s="44">
        <v>7.6581000000000001</v>
      </c>
    </row>
    <row r="18" spans="1:66">
      <c r="A18" s="61"/>
      <c r="B18" s="62"/>
      <c r="C18" s="66" t="s">
        <v>157</v>
      </c>
      <c r="D18" s="62"/>
      <c r="E18" s="63"/>
      <c r="F18" s="49">
        <v>1.339</v>
      </c>
      <c r="G18" s="60">
        <f>(F18/(1+P$31))</f>
        <v>1.1158333333333335</v>
      </c>
      <c r="H18" s="60">
        <f t="shared" si="1"/>
        <v>9.951448000000001</v>
      </c>
      <c r="I18" s="60">
        <f t="shared" si="2"/>
        <v>9.231847083333335</v>
      </c>
      <c r="J18" s="60"/>
      <c r="K18" s="60"/>
      <c r="L18" s="64"/>
      <c r="M18" s="66" t="s">
        <v>53</v>
      </c>
      <c r="N18" s="35" t="s">
        <v>160</v>
      </c>
      <c r="O18" s="36"/>
      <c r="P18" s="45">
        <v>114.102</v>
      </c>
    </row>
    <row r="19" spans="1:66" s="31" customFormat="1">
      <c r="A19" s="53"/>
      <c r="B19" s="53"/>
      <c r="C19" s="67" t="s">
        <v>158</v>
      </c>
      <c r="D19" s="53"/>
      <c r="E19" s="54"/>
      <c r="F19" s="49">
        <v>1.3440000000000001</v>
      </c>
      <c r="G19" s="55">
        <f>(F19/(1+P$31))</f>
        <v>1.1200000000000001</v>
      </c>
      <c r="H19" s="55">
        <f t="shared" si="1"/>
        <v>9.988608000000001</v>
      </c>
      <c r="I19" s="55">
        <f t="shared" si="2"/>
        <v>9.2663200000000003</v>
      </c>
      <c r="J19" s="55"/>
      <c r="K19" s="55"/>
      <c r="L19" s="53"/>
      <c r="M19" s="67" t="s">
        <v>12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</row>
    <row r="20" spans="1:66" s="31" customFormat="1">
      <c r="A20" s="61"/>
      <c r="B20" s="62"/>
      <c r="C20" s="66" t="s">
        <v>159</v>
      </c>
      <c r="D20" s="62"/>
      <c r="E20" s="63"/>
      <c r="F20" s="49">
        <v>1.3580000000000001</v>
      </c>
      <c r="G20" s="60">
        <f>(F20/(1+P$31))</f>
        <v>1.1316666666666668</v>
      </c>
      <c r="H20" s="60">
        <f t="shared" si="1"/>
        <v>10.092656000000002</v>
      </c>
      <c r="I20" s="60">
        <f t="shared" si="2"/>
        <v>9.3628441666666689</v>
      </c>
      <c r="J20" s="60"/>
      <c r="K20" s="60"/>
      <c r="L20" s="64"/>
      <c r="M20" s="66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</row>
    <row r="21" spans="1:66">
      <c r="A21" s="52" t="s">
        <v>11</v>
      </c>
      <c r="B21" s="53"/>
      <c r="C21" s="67" t="s">
        <v>151</v>
      </c>
      <c r="D21" s="53"/>
      <c r="E21" s="54"/>
      <c r="F21" s="49">
        <v>1.339</v>
      </c>
      <c r="G21" s="55">
        <f t="shared" ref="G21:G35" si="3">(F21/(1+P$32))</f>
        <v>1.1252100840336134</v>
      </c>
      <c r="H21" s="55">
        <f t="shared" si="1"/>
        <v>10.035073613445379</v>
      </c>
      <c r="I21" s="55">
        <f t="shared" si="2"/>
        <v>9.3094256302521003</v>
      </c>
      <c r="J21" s="55">
        <f t="shared" ref="J21:J35" si="4">F21*P$16</f>
        <v>11.0782165</v>
      </c>
      <c r="K21" s="55"/>
      <c r="L21" s="56"/>
      <c r="M21" s="67" t="s">
        <v>46</v>
      </c>
    </row>
    <row r="22" spans="1:66" s="32" customFormat="1">
      <c r="A22" s="61"/>
      <c r="B22" s="62"/>
      <c r="C22" s="66" t="s">
        <v>150</v>
      </c>
      <c r="D22" s="62"/>
      <c r="E22" s="63"/>
      <c r="F22" s="49">
        <v>1.329</v>
      </c>
      <c r="G22" s="60">
        <f t="shared" si="3"/>
        <v>1.1168067226890757</v>
      </c>
      <c r="H22" s="60">
        <f t="shared" si="1"/>
        <v>9.9601290756302525</v>
      </c>
      <c r="I22" s="60">
        <f t="shared" si="2"/>
        <v>9.2399004201680679</v>
      </c>
      <c r="J22" s="60">
        <f t="shared" si="4"/>
        <v>10.9954815</v>
      </c>
      <c r="K22" s="60"/>
      <c r="L22" s="64"/>
      <c r="M22" s="66" t="s">
        <v>14</v>
      </c>
      <c r="N22" s="134" t="s">
        <v>80</v>
      </c>
      <c r="O22" s="135"/>
      <c r="P22" s="136"/>
    </row>
    <row r="23" spans="1:66" s="31" customFormat="1">
      <c r="A23" s="52"/>
      <c r="B23" s="53"/>
      <c r="C23" s="67" t="s">
        <v>132</v>
      </c>
      <c r="D23" s="53"/>
      <c r="E23" s="54"/>
      <c r="F23" s="49">
        <v>1.379</v>
      </c>
      <c r="G23" s="55">
        <f t="shared" si="3"/>
        <v>1.1588235294117648</v>
      </c>
      <c r="H23" s="55">
        <f t="shared" si="1"/>
        <v>10.334851764705883</v>
      </c>
      <c r="I23" s="55">
        <f t="shared" si="2"/>
        <v>9.5875264705882373</v>
      </c>
      <c r="J23" s="55">
        <f t="shared" si="4"/>
        <v>11.4091565</v>
      </c>
      <c r="K23" s="55"/>
      <c r="L23" s="56"/>
      <c r="M23" s="67" t="s">
        <v>15</v>
      </c>
      <c r="N23" s="34" t="s">
        <v>24</v>
      </c>
      <c r="O23" s="32"/>
      <c r="P23" s="39">
        <v>0.2</v>
      </c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</row>
    <row r="24" spans="1:66" s="32" customFormat="1">
      <c r="A24" s="61"/>
      <c r="B24" s="62"/>
      <c r="C24" s="66" t="s">
        <v>133</v>
      </c>
      <c r="D24" s="62"/>
      <c r="E24" s="63"/>
      <c r="F24" s="49">
        <v>1.359</v>
      </c>
      <c r="G24" s="60">
        <f t="shared" si="3"/>
        <v>1.142016806722689</v>
      </c>
      <c r="H24" s="60">
        <f t="shared" si="1"/>
        <v>10.184962689075629</v>
      </c>
      <c r="I24" s="60">
        <f t="shared" si="2"/>
        <v>9.448476050420167</v>
      </c>
      <c r="J24" s="60">
        <f t="shared" si="4"/>
        <v>11.243686500000001</v>
      </c>
      <c r="K24" s="60"/>
      <c r="L24" s="64"/>
      <c r="M24" s="66" t="s">
        <v>55</v>
      </c>
      <c r="N24" s="34" t="s">
        <v>23</v>
      </c>
      <c r="P24" s="39">
        <v>0.21</v>
      </c>
    </row>
    <row r="25" spans="1:66" s="31" customFormat="1">
      <c r="A25" s="52"/>
      <c r="B25" s="53"/>
      <c r="C25" s="67" t="s">
        <v>134</v>
      </c>
      <c r="D25" s="53"/>
      <c r="E25" s="54"/>
      <c r="F25" s="49">
        <v>1.339</v>
      </c>
      <c r="G25" s="55">
        <f t="shared" si="3"/>
        <v>1.1252100840336134</v>
      </c>
      <c r="H25" s="55">
        <f t="shared" si="1"/>
        <v>10.035073613445379</v>
      </c>
      <c r="I25" s="55">
        <f t="shared" si="2"/>
        <v>9.3094256302521003</v>
      </c>
      <c r="J25" s="55">
        <f t="shared" si="4"/>
        <v>11.0782165</v>
      </c>
      <c r="K25" s="55"/>
      <c r="L25" s="56"/>
      <c r="M25" s="67" t="s">
        <v>16</v>
      </c>
      <c r="N25" s="33" t="s">
        <v>74</v>
      </c>
      <c r="P25" s="39">
        <v>0.2</v>
      </c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</row>
    <row r="26" spans="1:66">
      <c r="A26" s="61"/>
      <c r="B26" s="62"/>
      <c r="C26" s="66" t="s">
        <v>153</v>
      </c>
      <c r="D26" s="62"/>
      <c r="E26" s="63"/>
      <c r="F26" s="49">
        <v>1.379</v>
      </c>
      <c r="G26" s="60">
        <f t="shared" si="3"/>
        <v>1.1588235294117648</v>
      </c>
      <c r="H26" s="60">
        <f t="shared" si="1"/>
        <v>10.334851764705883</v>
      </c>
      <c r="I26" s="60">
        <f t="shared" si="2"/>
        <v>9.5875264705882373</v>
      </c>
      <c r="J26" s="60">
        <f t="shared" si="4"/>
        <v>11.4091565</v>
      </c>
      <c r="K26" s="60"/>
      <c r="L26" s="64"/>
      <c r="M26" s="66" t="s">
        <v>17</v>
      </c>
      <c r="N26" s="34" t="s">
        <v>81</v>
      </c>
      <c r="P26" s="39">
        <v>0.21</v>
      </c>
    </row>
    <row r="27" spans="1:66" s="31" customFormat="1">
      <c r="A27" s="52"/>
      <c r="B27" s="53"/>
      <c r="C27" s="67" t="s">
        <v>135</v>
      </c>
      <c r="D27" s="53"/>
      <c r="E27" s="54"/>
      <c r="F27" s="49">
        <v>1.359</v>
      </c>
      <c r="G27" s="55">
        <f t="shared" si="3"/>
        <v>1.142016806722689</v>
      </c>
      <c r="H27" s="55">
        <f t="shared" si="1"/>
        <v>10.184962689075629</v>
      </c>
      <c r="I27" s="55">
        <f t="shared" si="2"/>
        <v>9.448476050420167</v>
      </c>
      <c r="J27" s="55">
        <f t="shared" si="4"/>
        <v>11.243686500000001</v>
      </c>
      <c r="K27" s="55"/>
      <c r="L27" s="56"/>
      <c r="M27" s="67" t="s">
        <v>18</v>
      </c>
      <c r="N27" s="33" t="s">
        <v>28</v>
      </c>
      <c r="P27" s="39">
        <v>0.25</v>
      </c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</row>
    <row r="28" spans="1:66" s="32" customFormat="1">
      <c r="A28" s="61"/>
      <c r="B28" s="62"/>
      <c r="C28" s="66" t="s">
        <v>136</v>
      </c>
      <c r="D28" s="62"/>
      <c r="E28" s="63"/>
      <c r="F28" s="49">
        <v>1.359</v>
      </c>
      <c r="G28" s="60">
        <f t="shared" si="3"/>
        <v>1.142016806722689</v>
      </c>
      <c r="H28" s="60">
        <f t="shared" si="1"/>
        <v>10.184962689075629</v>
      </c>
      <c r="I28" s="60">
        <f t="shared" si="2"/>
        <v>9.448476050420167</v>
      </c>
      <c r="J28" s="60">
        <f t="shared" si="4"/>
        <v>11.243686500000001</v>
      </c>
      <c r="K28" s="60"/>
      <c r="L28" s="64"/>
      <c r="M28" s="66" t="s">
        <v>125</v>
      </c>
      <c r="N28" s="34" t="s">
        <v>39</v>
      </c>
      <c r="P28" s="39">
        <v>0.25</v>
      </c>
    </row>
    <row r="29" spans="1:66" s="31" customFormat="1">
      <c r="A29" s="52"/>
      <c r="B29" s="53"/>
      <c r="C29" s="67" t="s">
        <v>137</v>
      </c>
      <c r="D29" s="53"/>
      <c r="E29" s="54"/>
      <c r="F29" s="49">
        <v>1.359</v>
      </c>
      <c r="G29" s="55">
        <f t="shared" si="3"/>
        <v>1.142016806722689</v>
      </c>
      <c r="H29" s="55">
        <f t="shared" si="1"/>
        <v>10.184962689075629</v>
      </c>
      <c r="I29" s="55">
        <f t="shared" si="2"/>
        <v>9.448476050420167</v>
      </c>
      <c r="J29" s="55">
        <f t="shared" si="4"/>
        <v>11.243686500000001</v>
      </c>
      <c r="K29" s="55"/>
      <c r="L29" s="56"/>
      <c r="M29" s="67" t="s">
        <v>54</v>
      </c>
      <c r="N29" s="33" t="s">
        <v>30</v>
      </c>
      <c r="P29" s="39">
        <v>0.2</v>
      </c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</row>
    <row r="30" spans="1:66" s="31" customFormat="1">
      <c r="A30" s="61"/>
      <c r="B30" s="62"/>
      <c r="C30" s="66" t="s">
        <v>138</v>
      </c>
      <c r="D30" s="62"/>
      <c r="E30" s="63"/>
      <c r="F30" s="49">
        <v>1.349</v>
      </c>
      <c r="G30" s="60">
        <f t="shared" si="3"/>
        <v>1.1336134453781512</v>
      </c>
      <c r="H30" s="60">
        <f t="shared" si="1"/>
        <v>10.110018151260505</v>
      </c>
      <c r="I30" s="60">
        <f t="shared" si="2"/>
        <v>9.3789508403361346</v>
      </c>
      <c r="J30" s="60">
        <f t="shared" si="4"/>
        <v>11.160951499999999</v>
      </c>
      <c r="K30" s="60"/>
      <c r="L30" s="64"/>
      <c r="M30" s="66" t="s">
        <v>20</v>
      </c>
      <c r="N30" s="34" t="s">
        <v>5</v>
      </c>
      <c r="O30" s="32"/>
      <c r="P30" s="39">
        <v>0.24</v>
      </c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</row>
    <row r="31" spans="1:66" s="31" customFormat="1">
      <c r="A31" s="52"/>
      <c r="B31" s="53"/>
      <c r="C31" s="67" t="s">
        <v>139</v>
      </c>
      <c r="D31" s="53"/>
      <c r="E31" s="54"/>
      <c r="F31" s="49">
        <v>1.359</v>
      </c>
      <c r="G31" s="55">
        <f t="shared" si="3"/>
        <v>1.142016806722689</v>
      </c>
      <c r="H31" s="55">
        <f t="shared" si="1"/>
        <v>10.184962689075629</v>
      </c>
      <c r="I31" s="55">
        <f t="shared" si="2"/>
        <v>9.448476050420167</v>
      </c>
      <c r="J31" s="55">
        <f t="shared" si="4"/>
        <v>11.243686500000001</v>
      </c>
      <c r="K31" s="55"/>
      <c r="L31" s="56"/>
      <c r="M31" s="67" t="s">
        <v>65</v>
      </c>
      <c r="N31" s="33" t="s">
        <v>9</v>
      </c>
      <c r="P31" s="39">
        <v>0.2</v>
      </c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</row>
    <row r="32" spans="1:66" s="32" customFormat="1">
      <c r="A32" s="61"/>
      <c r="B32" s="62"/>
      <c r="C32" s="66" t="s">
        <v>140</v>
      </c>
      <c r="D32" s="62"/>
      <c r="E32" s="63"/>
      <c r="F32" s="49">
        <v>1.369</v>
      </c>
      <c r="G32" s="60">
        <f t="shared" si="3"/>
        <v>1.150420168067227</v>
      </c>
      <c r="H32" s="60">
        <f t="shared" si="1"/>
        <v>10.259907226890757</v>
      </c>
      <c r="I32" s="60">
        <f t="shared" si="2"/>
        <v>9.518001260504203</v>
      </c>
      <c r="J32" s="60">
        <f t="shared" si="4"/>
        <v>11.3264215</v>
      </c>
      <c r="K32" s="60"/>
      <c r="L32" s="64"/>
      <c r="M32" s="66" t="s">
        <v>45</v>
      </c>
      <c r="N32" s="34" t="s">
        <v>11</v>
      </c>
      <c r="P32" s="39">
        <v>0.19</v>
      </c>
    </row>
    <row r="33" spans="1:50" s="31" customFormat="1">
      <c r="A33" s="52"/>
      <c r="B33" s="53"/>
      <c r="C33" s="67" t="s">
        <v>152</v>
      </c>
      <c r="D33" s="53"/>
      <c r="E33" s="54"/>
      <c r="F33" s="49">
        <v>1.359</v>
      </c>
      <c r="G33" s="55">
        <f t="shared" si="3"/>
        <v>1.142016806722689</v>
      </c>
      <c r="H33" s="55">
        <f t="shared" si="1"/>
        <v>10.184962689075629</v>
      </c>
      <c r="I33" s="55">
        <f t="shared" si="2"/>
        <v>9.448476050420167</v>
      </c>
      <c r="J33" s="55">
        <f t="shared" si="4"/>
        <v>11.243686500000001</v>
      </c>
      <c r="K33" s="55"/>
      <c r="L33" s="56"/>
      <c r="M33" s="67" t="s">
        <v>19</v>
      </c>
      <c r="N33" s="33" t="s">
        <v>4</v>
      </c>
      <c r="P33" s="39">
        <v>0.23</v>
      </c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</row>
    <row r="34" spans="1:50">
      <c r="A34" s="61"/>
      <c r="B34" s="62"/>
      <c r="C34" s="66" t="s">
        <v>141</v>
      </c>
      <c r="D34" s="62"/>
      <c r="E34" s="63"/>
      <c r="F34" s="49">
        <v>1.369</v>
      </c>
      <c r="G34" s="60">
        <f t="shared" si="3"/>
        <v>1.150420168067227</v>
      </c>
      <c r="H34" s="60">
        <f t="shared" si="1"/>
        <v>10.259907226890757</v>
      </c>
      <c r="I34" s="60">
        <f t="shared" si="2"/>
        <v>9.518001260504203</v>
      </c>
      <c r="J34" s="60">
        <f t="shared" si="4"/>
        <v>11.3264215</v>
      </c>
      <c r="K34" s="60"/>
      <c r="L34" s="64"/>
      <c r="M34" s="66" t="s">
        <v>69</v>
      </c>
      <c r="N34" s="34" t="s">
        <v>83</v>
      </c>
      <c r="P34" s="39">
        <v>0.21</v>
      </c>
    </row>
    <row r="35" spans="1:50" s="31" customFormat="1">
      <c r="A35" s="52"/>
      <c r="B35" s="53"/>
      <c r="C35" s="69" t="s">
        <v>142</v>
      </c>
      <c r="D35" s="53"/>
      <c r="E35" s="54"/>
      <c r="F35" s="49">
        <v>1.399</v>
      </c>
      <c r="G35" s="55">
        <f t="shared" si="3"/>
        <v>1.1756302521008404</v>
      </c>
      <c r="H35" s="55">
        <f t="shared" ref="H35:H58" si="5">G35*P$14</f>
        <v>10.484740840336135</v>
      </c>
      <c r="I35" s="55">
        <f t="shared" ref="I35:I58" si="6">G35*P$16</f>
        <v>9.7265768907563039</v>
      </c>
      <c r="J35" s="55">
        <f t="shared" si="4"/>
        <v>11.574626500000001</v>
      </c>
      <c r="K35" s="55"/>
      <c r="L35" s="56"/>
      <c r="M35" s="69" t="s">
        <v>59</v>
      </c>
      <c r="N35" s="33" t="s">
        <v>26</v>
      </c>
      <c r="P35" s="39">
        <v>0.27</v>
      </c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</row>
    <row r="36" spans="1:50">
      <c r="A36" s="61" t="s">
        <v>4</v>
      </c>
      <c r="B36" s="62"/>
      <c r="C36" s="66" t="s">
        <v>22</v>
      </c>
      <c r="D36" s="62"/>
      <c r="E36" s="63"/>
      <c r="F36" s="49">
        <v>1.415</v>
      </c>
      <c r="G36" s="60">
        <f>(F36/(1+P$33))</f>
        <v>1.1504065040650406</v>
      </c>
      <c r="H36" s="60">
        <f t="shared" si="5"/>
        <v>10.259785365853659</v>
      </c>
      <c r="I36" s="60">
        <f t="shared" si="6"/>
        <v>9.5178882113821146</v>
      </c>
      <c r="J36" s="60"/>
      <c r="K36" s="60"/>
      <c r="L36" s="64"/>
      <c r="M36" s="66"/>
      <c r="N36" s="34" t="s">
        <v>38</v>
      </c>
      <c r="P36" s="39">
        <v>0.22</v>
      </c>
    </row>
    <row r="37" spans="1:50">
      <c r="A37" s="52" t="s">
        <v>83</v>
      </c>
      <c r="B37" s="53"/>
      <c r="C37" s="69" t="s">
        <v>154</v>
      </c>
      <c r="D37" s="53"/>
      <c r="E37" s="54"/>
      <c r="F37" s="49">
        <v>1.446</v>
      </c>
      <c r="G37" s="55">
        <f>(F37/(1+P$34))</f>
        <v>1.1950413223140497</v>
      </c>
      <c r="H37" s="55">
        <f t="shared" si="5"/>
        <v>10.65785652892562</v>
      </c>
      <c r="I37" s="55">
        <f t="shared" si="6"/>
        <v>9.8871743801652912</v>
      </c>
      <c r="J37" s="55"/>
      <c r="K37" s="55"/>
      <c r="L37" s="56"/>
      <c r="M37" s="69" t="s">
        <v>47</v>
      </c>
      <c r="N37" s="34" t="s">
        <v>110</v>
      </c>
      <c r="P37" s="39">
        <v>0.23</v>
      </c>
    </row>
    <row r="38" spans="1:50">
      <c r="A38" s="61"/>
      <c r="B38" s="62"/>
      <c r="C38" s="68" t="s">
        <v>155</v>
      </c>
      <c r="D38" s="62"/>
      <c r="E38" s="57">
        <v>1.51</v>
      </c>
      <c r="F38" s="65">
        <f>(E38*1.19)</f>
        <v>1.7968999999999999</v>
      </c>
      <c r="G38" s="60">
        <f>(F38/(1+P$34))</f>
        <v>1.4850413223140495</v>
      </c>
      <c r="H38" s="60">
        <f t="shared" si="5"/>
        <v>13.24419252892562</v>
      </c>
      <c r="I38" s="60">
        <f t="shared" si="6"/>
        <v>12.286489380165289</v>
      </c>
      <c r="J38" s="60"/>
      <c r="K38" s="60"/>
      <c r="L38" s="64"/>
      <c r="M38" s="68" t="s">
        <v>60</v>
      </c>
      <c r="N38" s="33" t="s">
        <v>31</v>
      </c>
      <c r="O38" s="30"/>
      <c r="P38" s="39">
        <v>0.21</v>
      </c>
    </row>
    <row r="39" spans="1:50" s="31" customFormat="1">
      <c r="A39" s="52" t="s">
        <v>26</v>
      </c>
      <c r="B39" s="53"/>
      <c r="C39" s="67" t="s">
        <v>27</v>
      </c>
      <c r="D39" s="53"/>
      <c r="E39" s="57">
        <v>422</v>
      </c>
      <c r="F39" s="58">
        <f>E39/P8</f>
        <v>1.3573496301061436</v>
      </c>
      <c r="G39" s="55">
        <f>(F39/(1+P$35))</f>
        <v>1.06877923630405</v>
      </c>
      <c r="H39" s="55">
        <f t="shared" si="5"/>
        <v>9.53180074105404</v>
      </c>
      <c r="I39" s="55">
        <f t="shared" si="6"/>
        <v>8.8425450115615583</v>
      </c>
      <c r="J39" s="55">
        <f>F39*P16</f>
        <v>11.23003216468318</v>
      </c>
      <c r="K39" s="55"/>
      <c r="L39" s="56"/>
      <c r="M39" s="67"/>
      <c r="N39" s="34" t="s">
        <v>82</v>
      </c>
      <c r="O39" s="32"/>
      <c r="P39" s="39">
        <v>0.21</v>
      </c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</row>
    <row r="40" spans="1:50">
      <c r="A40" s="61" t="s">
        <v>38</v>
      </c>
      <c r="B40" s="62"/>
      <c r="C40" s="66" t="s">
        <v>37</v>
      </c>
      <c r="D40" s="62"/>
      <c r="E40" s="63"/>
      <c r="F40" s="49">
        <v>1.681</v>
      </c>
      <c r="G40" s="60">
        <f>(F40/(1+P$36))</f>
        <v>1.3778688524590164</v>
      </c>
      <c r="H40" s="60">
        <f t="shared" si="5"/>
        <v>12.288385573770492</v>
      </c>
      <c r="I40" s="60">
        <f t="shared" si="6"/>
        <v>11.399797950819671</v>
      </c>
      <c r="J40" s="60">
        <f>F40*P16</f>
        <v>13.9077535</v>
      </c>
      <c r="K40" s="60"/>
      <c r="L40" s="64"/>
      <c r="M40" s="66" t="s">
        <v>51</v>
      </c>
      <c r="N40" s="33" t="s">
        <v>44</v>
      </c>
      <c r="O40" s="31"/>
      <c r="P40" s="39">
        <v>0.15</v>
      </c>
    </row>
    <row r="41" spans="1:50" s="31" customFormat="1">
      <c r="A41" s="52" t="s">
        <v>110</v>
      </c>
      <c r="B41" s="53"/>
      <c r="C41" s="67" t="s">
        <v>37</v>
      </c>
      <c r="D41" s="53"/>
      <c r="E41" s="54"/>
      <c r="F41" s="49">
        <v>1.554</v>
      </c>
      <c r="G41" s="55">
        <f>(F41/(1+P$37))</f>
        <v>1.2634146341463415</v>
      </c>
      <c r="H41" s="55">
        <f t="shared" si="5"/>
        <v>11.267637073170732</v>
      </c>
      <c r="I41" s="55">
        <f t="shared" si="6"/>
        <v>10.452860975609756</v>
      </c>
      <c r="J41" s="55"/>
      <c r="K41" s="55"/>
      <c r="L41" s="56"/>
      <c r="M41" s="67"/>
      <c r="N41" s="34" t="s">
        <v>41</v>
      </c>
      <c r="O41" s="32"/>
      <c r="P41" s="39">
        <v>0.25</v>
      </c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</row>
    <row r="42" spans="1:50" s="31" customFormat="1">
      <c r="A42" s="61" t="s">
        <v>31</v>
      </c>
      <c r="B42" s="62"/>
      <c r="C42" s="68" t="s">
        <v>79</v>
      </c>
      <c r="D42" s="62"/>
      <c r="E42" s="133"/>
      <c r="F42" s="49">
        <v>1.2789999999999999</v>
      </c>
      <c r="G42" s="60">
        <f>(F42/(1+P$38))</f>
        <v>1.0570247933884298</v>
      </c>
      <c r="H42" s="60">
        <f t="shared" si="5"/>
        <v>9.4269699173553718</v>
      </c>
      <c r="I42" s="60">
        <f t="shared" si="6"/>
        <v>8.7452946280991739</v>
      </c>
      <c r="J42" s="60"/>
      <c r="K42" s="60"/>
      <c r="L42" s="64"/>
      <c r="M42" s="66"/>
      <c r="N42" s="33" t="s">
        <v>32</v>
      </c>
      <c r="P42" s="39">
        <v>0.23</v>
      </c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</row>
    <row r="43" spans="1:50" s="31" customFormat="1">
      <c r="A43" s="52" t="s">
        <v>82</v>
      </c>
      <c r="B43" s="53"/>
      <c r="C43" s="69" t="s">
        <v>147</v>
      </c>
      <c r="D43" s="53"/>
      <c r="E43" s="57">
        <v>4.5599999999999996</v>
      </c>
      <c r="F43" s="58">
        <f>E43/P9</f>
        <v>1.3206672845227061</v>
      </c>
      <c r="G43" s="55">
        <f>(F43/(1+P$39))</f>
        <v>1.0914605657212448</v>
      </c>
      <c r="H43" s="55">
        <f t="shared" si="5"/>
        <v>9.7340819093283493</v>
      </c>
      <c r="I43" s="55">
        <f t="shared" si="6"/>
        <v>9.0301989904947195</v>
      </c>
      <c r="J43" s="55"/>
      <c r="K43" s="55"/>
      <c r="L43" s="56"/>
      <c r="M43" s="67"/>
      <c r="N43" s="34" t="s">
        <v>75</v>
      </c>
      <c r="O43" s="32"/>
      <c r="P43" s="39">
        <v>0.24</v>
      </c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</row>
    <row r="44" spans="1:50" s="31" customFormat="1">
      <c r="A44" s="61" t="s">
        <v>44</v>
      </c>
      <c r="B44" s="62"/>
      <c r="C44" s="66" t="s">
        <v>149</v>
      </c>
      <c r="D44" s="62"/>
      <c r="E44" s="63"/>
      <c r="F44" s="49">
        <v>1.1950000000000001</v>
      </c>
      <c r="G44" s="60">
        <f>(F44/(1+P$40))</f>
        <v>1.0391304347826089</v>
      </c>
      <c r="H44" s="60">
        <f t="shared" si="5"/>
        <v>9.2673808695652191</v>
      </c>
      <c r="I44" s="60">
        <f t="shared" si="6"/>
        <v>8.5972456521739158</v>
      </c>
      <c r="J44" s="60"/>
      <c r="K44" s="60"/>
      <c r="L44" s="64"/>
      <c r="M44" s="66" t="s">
        <v>49</v>
      </c>
      <c r="N44" s="33" t="s">
        <v>61</v>
      </c>
      <c r="P44" s="39">
        <v>0.18</v>
      </c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</row>
    <row r="45" spans="1:50" s="31" customFormat="1">
      <c r="A45" s="52" t="s">
        <v>41</v>
      </c>
      <c r="B45" s="53"/>
      <c r="C45" s="67" t="s">
        <v>97</v>
      </c>
      <c r="D45" s="53"/>
      <c r="E45" s="57">
        <v>14.13</v>
      </c>
      <c r="F45" s="58">
        <f>E45/P16</f>
        <v>1.7078624524082915</v>
      </c>
      <c r="G45" s="55">
        <f>(F45/(1+P$41))</f>
        <v>1.3662899619266331</v>
      </c>
      <c r="H45" s="55">
        <f t="shared" si="5"/>
        <v>12.185120396446484</v>
      </c>
      <c r="I45" s="55">
        <f t="shared" si="6"/>
        <v>11.303999999999998</v>
      </c>
      <c r="J45" s="55"/>
      <c r="K45" s="55">
        <f>E45/(1+P41)</f>
        <v>11.304</v>
      </c>
      <c r="L45" s="56"/>
      <c r="M45" s="67"/>
      <c r="N45" s="34" t="s">
        <v>70</v>
      </c>
      <c r="O45" s="32"/>
      <c r="P45" s="39">
        <v>0.18</v>
      </c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</row>
    <row r="46" spans="1:50">
      <c r="A46" s="61" t="s">
        <v>32</v>
      </c>
      <c r="B46" s="62"/>
      <c r="C46" s="66" t="s">
        <v>62</v>
      </c>
      <c r="D46" s="62"/>
      <c r="E46" s="57">
        <v>5.43</v>
      </c>
      <c r="F46" s="65">
        <f>E46/P11</f>
        <v>1.2996960195313434</v>
      </c>
      <c r="G46" s="60">
        <f>(F46/(1+P$42))</f>
        <v>1.0566634305132874</v>
      </c>
      <c r="H46" s="60">
        <f t="shared" si="5"/>
        <v>9.423747138689702</v>
      </c>
      <c r="I46" s="60">
        <f t="shared" si="6"/>
        <v>8.7423048923516831</v>
      </c>
      <c r="J46" s="60"/>
      <c r="K46" s="60">
        <f>E46/(1+P42)</f>
        <v>4.4146341463414629</v>
      </c>
      <c r="L46" s="64"/>
      <c r="M46" s="66"/>
      <c r="N46" s="33" t="s">
        <v>33</v>
      </c>
      <c r="O46" s="31"/>
      <c r="P46" s="39">
        <v>0.2</v>
      </c>
    </row>
    <row r="47" spans="1:50" s="31" customFormat="1">
      <c r="A47" s="52" t="s">
        <v>75</v>
      </c>
      <c r="B47" s="53"/>
      <c r="C47" s="67" t="s">
        <v>22</v>
      </c>
      <c r="D47" s="53"/>
      <c r="E47" s="57">
        <v>6.02</v>
      </c>
      <c r="F47" s="58">
        <f>E47/P12</f>
        <v>1.3373320004442963</v>
      </c>
      <c r="G47" s="55">
        <f>(F47/(1+P$43))</f>
        <v>1.0784935487454004</v>
      </c>
      <c r="H47" s="55">
        <f t="shared" si="5"/>
        <v>9.6184368651309793</v>
      </c>
      <c r="I47" s="55">
        <f t="shared" si="6"/>
        <v>8.9229163755450696</v>
      </c>
      <c r="J47" s="55"/>
      <c r="K47" s="55"/>
      <c r="L47" s="56"/>
      <c r="M47" s="67"/>
      <c r="N47" s="34" t="s">
        <v>98</v>
      </c>
      <c r="O47" s="32"/>
      <c r="P47" s="39">
        <v>0.22</v>
      </c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</row>
    <row r="48" spans="1:50" s="31" customFormat="1">
      <c r="A48" s="52" t="s">
        <v>61</v>
      </c>
      <c r="B48" s="53"/>
      <c r="C48" s="67" t="s">
        <v>163</v>
      </c>
      <c r="D48" s="53"/>
      <c r="E48" s="57">
        <v>33.93</v>
      </c>
      <c r="F48" s="58">
        <f>E48/P13</f>
        <v>0.68678371474490019</v>
      </c>
      <c r="G48" s="55">
        <f>F48</f>
        <v>0.68678371474490019</v>
      </c>
      <c r="H48" s="55">
        <f t="shared" si="5"/>
        <v>6.1250118815809182</v>
      </c>
      <c r="I48" s="55">
        <f t="shared" si="6"/>
        <v>5.6821050639419317</v>
      </c>
      <c r="J48" s="55">
        <f>I48</f>
        <v>5.6821050639419317</v>
      </c>
      <c r="K48" s="55"/>
      <c r="L48" s="56"/>
      <c r="M48" s="67" t="s">
        <v>66</v>
      </c>
      <c r="N48" s="33" t="s">
        <v>36</v>
      </c>
      <c r="P48" s="39">
        <v>0.21</v>
      </c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</row>
    <row r="49" spans="1:50">
      <c r="A49" s="52" t="s">
        <v>70</v>
      </c>
      <c r="B49" s="53"/>
      <c r="C49" s="67" t="s">
        <v>22</v>
      </c>
      <c r="D49" s="53"/>
      <c r="E49" s="57">
        <v>166.95</v>
      </c>
      <c r="F49" s="58">
        <f>E49/P18</f>
        <v>1.4631645369932165</v>
      </c>
      <c r="G49" s="55">
        <f>F49</f>
        <v>1.4631645369932165</v>
      </c>
      <c r="H49" s="55">
        <f t="shared" si="5"/>
        <v>13.049086606720302</v>
      </c>
      <c r="I49" s="55">
        <f t="shared" si="6"/>
        <v>12.105491796813377</v>
      </c>
      <c r="J49" s="55">
        <f>I49</f>
        <v>12.105491796813377</v>
      </c>
      <c r="K49" s="55"/>
      <c r="L49" s="56"/>
      <c r="M49" s="67" t="s">
        <v>66</v>
      </c>
      <c r="N49" s="34" t="s">
        <v>40</v>
      </c>
      <c r="P49" s="39">
        <v>0.25</v>
      </c>
    </row>
    <row r="50" spans="1:50" s="31" customFormat="1">
      <c r="A50" s="61" t="s">
        <v>33</v>
      </c>
      <c r="B50" s="62"/>
      <c r="C50" s="66" t="s">
        <v>22</v>
      </c>
      <c r="D50" s="62"/>
      <c r="E50" s="63"/>
      <c r="F50" s="49">
        <v>1.385</v>
      </c>
      <c r="G50" s="60">
        <f>(F50/(1+P$46))</f>
        <v>1.1541666666666668</v>
      </c>
      <c r="H50" s="60">
        <f t="shared" si="5"/>
        <v>10.293320000000001</v>
      </c>
      <c r="I50" s="60">
        <f t="shared" si="6"/>
        <v>9.5489979166666679</v>
      </c>
      <c r="J50" s="60"/>
      <c r="K50" s="60"/>
      <c r="L50" s="64"/>
      <c r="M50" s="66"/>
      <c r="N50" s="33" t="s">
        <v>72</v>
      </c>
      <c r="P50" s="39">
        <v>0.08</v>
      </c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</row>
    <row r="51" spans="1:50">
      <c r="A51" s="52" t="s">
        <v>34</v>
      </c>
      <c r="B51" s="53"/>
      <c r="C51" s="67" t="s">
        <v>22</v>
      </c>
      <c r="D51" s="53"/>
      <c r="E51" s="54"/>
      <c r="F51" s="49">
        <v>1.3759999999999999</v>
      </c>
      <c r="G51" s="55">
        <f>(F51/(1+P$47))</f>
        <v>1.1278688524590164</v>
      </c>
      <c r="H51" s="55">
        <f t="shared" si="5"/>
        <v>10.058785573770491</v>
      </c>
      <c r="I51" s="55">
        <f t="shared" si="6"/>
        <v>9.3314229508196718</v>
      </c>
      <c r="J51" s="55"/>
      <c r="K51" s="55"/>
      <c r="L51" s="56"/>
      <c r="M51" s="67"/>
      <c r="N51" s="35" t="s">
        <v>21</v>
      </c>
      <c r="O51" s="36"/>
      <c r="P51" s="40">
        <v>0.2</v>
      </c>
    </row>
    <row r="52" spans="1:50" s="31" customFormat="1">
      <c r="A52" s="61" t="s">
        <v>36</v>
      </c>
      <c r="B52" s="62"/>
      <c r="C52" s="68" t="s">
        <v>143</v>
      </c>
      <c r="D52" s="62"/>
      <c r="E52" s="63"/>
      <c r="F52" s="49">
        <v>1.389</v>
      </c>
      <c r="G52" s="60">
        <f>(F52/(1+P$48))</f>
        <v>1.1479338842975206</v>
      </c>
      <c r="H52" s="60">
        <f t="shared" si="5"/>
        <v>10.237733553719009</v>
      </c>
      <c r="I52" s="60">
        <f t="shared" si="6"/>
        <v>9.4974309917355377</v>
      </c>
      <c r="J52" s="60"/>
      <c r="K52" s="60"/>
      <c r="L52" s="64"/>
      <c r="M52" s="66" t="s">
        <v>78</v>
      </c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</row>
    <row r="53" spans="1:50">
      <c r="A53" s="52"/>
      <c r="B53" s="53"/>
      <c r="C53" s="67" t="s">
        <v>76</v>
      </c>
      <c r="D53" s="53"/>
      <c r="E53" s="54"/>
      <c r="F53" s="49">
        <v>1.373</v>
      </c>
      <c r="G53" s="55">
        <f>(F53/(1+P$48))</f>
        <v>1.1347107438016528</v>
      </c>
      <c r="H53" s="55">
        <f t="shared" si="5"/>
        <v>10.119804297520661</v>
      </c>
      <c r="I53" s="55">
        <f t="shared" si="6"/>
        <v>9.3880293388429745</v>
      </c>
      <c r="J53" s="55"/>
      <c r="K53" s="55"/>
      <c r="L53" s="56"/>
      <c r="M53" s="67" t="s">
        <v>77</v>
      </c>
    </row>
    <row r="54" spans="1:50" s="31" customFormat="1">
      <c r="A54" s="61"/>
      <c r="B54" s="62"/>
      <c r="C54" s="66" t="s">
        <v>123</v>
      </c>
      <c r="D54" s="62"/>
      <c r="E54" s="63"/>
      <c r="F54" s="49">
        <v>1.35</v>
      </c>
      <c r="G54" s="60">
        <f>(F54/(1+P$48))</f>
        <v>1.115702479338843</v>
      </c>
      <c r="H54" s="60">
        <f t="shared" si="5"/>
        <v>9.9502809917355375</v>
      </c>
      <c r="I54" s="60">
        <f t="shared" si="6"/>
        <v>9.230764462809919</v>
      </c>
      <c r="J54" s="60"/>
      <c r="K54" s="60"/>
      <c r="L54" s="64"/>
      <c r="M54" s="66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</row>
    <row r="55" spans="1:50">
      <c r="A55" s="52" t="s">
        <v>40</v>
      </c>
      <c r="B55" s="53"/>
      <c r="C55" s="69" t="s">
        <v>126</v>
      </c>
      <c r="D55" s="53"/>
      <c r="E55" s="57">
        <v>14.49</v>
      </c>
      <c r="F55" s="58">
        <f>E55/P14</f>
        <v>1.6247308934337998</v>
      </c>
      <c r="G55" s="55">
        <f>(F55/(1+P$49))</f>
        <v>1.2997847147470398</v>
      </c>
      <c r="H55" s="55">
        <f t="shared" si="5"/>
        <v>11.592000000000001</v>
      </c>
      <c r="I55" s="55">
        <f t="shared" si="6"/>
        <v>10.753768837459635</v>
      </c>
      <c r="J55" s="55"/>
      <c r="K55" s="55">
        <f>E55/(1+P49)</f>
        <v>11.592000000000001</v>
      </c>
      <c r="L55" s="56"/>
      <c r="M55" s="67"/>
      <c r="Q55" s="1"/>
      <c r="R55" s="1"/>
      <c r="S55" s="1"/>
    </row>
    <row r="56" spans="1:50" s="31" customFormat="1">
      <c r="A56" s="61" t="s">
        <v>72</v>
      </c>
      <c r="B56" s="62"/>
      <c r="C56" s="68" t="s">
        <v>22</v>
      </c>
      <c r="D56" s="62"/>
      <c r="E56" s="57">
        <v>1.9</v>
      </c>
      <c r="F56" s="65">
        <f>E56/P15</f>
        <v>1.5623715155003701</v>
      </c>
      <c r="G56" s="60">
        <f>(F56/(1+P$50))</f>
        <v>1.4466402921299721</v>
      </c>
      <c r="H56" s="60">
        <f t="shared" si="5"/>
        <v>12.901716781331944</v>
      </c>
      <c r="I56" s="60">
        <f t="shared" si="6"/>
        <v>11.968778456937326</v>
      </c>
      <c r="J56" s="60"/>
      <c r="K56" s="60"/>
      <c r="L56" s="64"/>
      <c r="M56" s="66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</row>
    <row r="57" spans="1:50">
      <c r="A57" s="52" t="s">
        <v>21</v>
      </c>
      <c r="B57" s="53"/>
      <c r="C57" s="67" t="s">
        <v>144</v>
      </c>
      <c r="D57" s="53"/>
      <c r="E57" s="57">
        <v>1.389</v>
      </c>
      <c r="F57" s="58">
        <f>E57/P7</f>
        <v>1.6931797403547266</v>
      </c>
      <c r="G57" s="55">
        <f>(F57/(1+P$51))</f>
        <v>1.4109831169622722</v>
      </c>
      <c r="H57" s="55">
        <f t="shared" si="5"/>
        <v>12.583711830316329</v>
      </c>
      <c r="I57" s="55">
        <f t="shared" si="6"/>
        <v>11.673768818187359</v>
      </c>
      <c r="J57" s="55"/>
      <c r="K57" s="55"/>
      <c r="L57" s="56"/>
      <c r="M57" s="67" t="s">
        <v>48</v>
      </c>
    </row>
    <row r="58" spans="1:50">
      <c r="A58" s="61" t="s">
        <v>39</v>
      </c>
      <c r="B58" s="62"/>
      <c r="C58" s="62" t="s">
        <v>52</v>
      </c>
      <c r="D58" s="62"/>
      <c r="E58" s="57">
        <v>11.58</v>
      </c>
      <c r="F58" s="65">
        <f>E58/P6</f>
        <v>1.5517587939698492</v>
      </c>
      <c r="G58" s="60">
        <f>(F58/(1+P$28))</f>
        <v>1.2414070351758792</v>
      </c>
      <c r="H58" s="60">
        <f t="shared" si="5"/>
        <v>11.071364502512562</v>
      </c>
      <c r="I58" s="60">
        <f t="shared" si="6"/>
        <v>10.270781105527638</v>
      </c>
      <c r="J58" s="60"/>
      <c r="K58" s="60">
        <f>E58/(1+P28)</f>
        <v>9.2639999999999993</v>
      </c>
      <c r="L58" s="64"/>
      <c r="M58" s="64"/>
    </row>
    <row r="59" spans="1:50" s="31" customFormat="1">
      <c r="A59" s="61"/>
      <c r="B59" s="62"/>
      <c r="C59" s="62"/>
      <c r="D59" s="62"/>
      <c r="E59" s="63"/>
      <c r="F59" s="65"/>
      <c r="G59" s="60"/>
      <c r="H59" s="60"/>
      <c r="I59" s="60"/>
      <c r="J59" s="60"/>
      <c r="K59" s="60"/>
      <c r="L59" s="64"/>
      <c r="M59" s="6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</row>
    <row r="60" spans="1:50">
      <c r="A60" s="62"/>
      <c r="B60" s="62"/>
      <c r="C60" s="62"/>
      <c r="D60" s="62"/>
      <c r="E60" s="63"/>
      <c r="F60" s="65"/>
      <c r="G60" s="60"/>
      <c r="H60" s="60"/>
      <c r="I60" s="60"/>
      <c r="J60" s="60"/>
      <c r="K60" s="60"/>
      <c r="L60" s="62"/>
    </row>
    <row r="61" spans="1:50" s="31" customFormat="1">
      <c r="A61" s="62"/>
      <c r="B61" s="62"/>
      <c r="C61" s="62"/>
      <c r="D61" s="62"/>
      <c r="E61" s="63"/>
      <c r="F61" s="65"/>
      <c r="G61" s="50"/>
      <c r="H61" s="60"/>
      <c r="I61" s="60"/>
      <c r="J61" s="60"/>
      <c r="K61" s="60"/>
      <c r="L61" s="62"/>
      <c r="M61" s="6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</row>
    <row r="62" spans="1:50">
      <c r="A62" s="62"/>
      <c r="B62" s="62"/>
      <c r="C62" s="62"/>
      <c r="D62" s="62"/>
      <c r="E62" s="63"/>
      <c r="F62" s="65"/>
      <c r="G62" s="60"/>
      <c r="H62" s="60"/>
      <c r="I62" s="60"/>
      <c r="J62" s="60"/>
      <c r="K62" s="60"/>
      <c r="L62" s="62"/>
    </row>
    <row r="63" spans="1:50">
      <c r="A63" s="62"/>
      <c r="B63" s="62"/>
      <c r="C63" s="62"/>
      <c r="D63" s="62"/>
      <c r="E63" s="63"/>
      <c r="F63" s="65"/>
      <c r="G63" s="60"/>
      <c r="H63" s="60"/>
      <c r="I63" s="60"/>
      <c r="J63" s="60"/>
      <c r="K63" s="60"/>
      <c r="L63" s="62"/>
    </row>
    <row r="64" spans="1:50">
      <c r="A64" s="62"/>
      <c r="B64" s="62"/>
      <c r="C64" s="62"/>
      <c r="D64" s="62"/>
      <c r="E64" s="63"/>
      <c r="F64" s="65"/>
      <c r="G64" s="60"/>
      <c r="H64" s="60"/>
      <c r="I64" s="60"/>
      <c r="J64" s="60"/>
      <c r="K64" s="60"/>
      <c r="L64" s="62"/>
    </row>
    <row r="65" spans="1:12">
      <c r="A65" s="62"/>
      <c r="B65" s="62"/>
      <c r="C65" s="62"/>
      <c r="D65" s="62"/>
      <c r="E65" s="63"/>
      <c r="F65" s="65"/>
      <c r="G65" s="60"/>
      <c r="H65" s="60"/>
      <c r="I65" s="60"/>
      <c r="J65" s="60"/>
      <c r="K65" s="60"/>
      <c r="L65" s="62"/>
    </row>
    <row r="66" spans="1:12">
      <c r="A66" s="62"/>
      <c r="B66" s="62"/>
      <c r="C66" s="62"/>
      <c r="D66" s="62"/>
      <c r="E66" s="63"/>
      <c r="F66" s="65"/>
      <c r="G66" s="60"/>
      <c r="H66" s="60"/>
      <c r="I66" s="60"/>
      <c r="J66" s="60"/>
      <c r="K66" s="60"/>
      <c r="L66" s="62"/>
    </row>
    <row r="67" spans="1:12">
      <c r="A67" s="62"/>
      <c r="B67" s="62"/>
      <c r="C67" s="62"/>
      <c r="D67" s="62"/>
      <c r="E67" s="63"/>
      <c r="F67" s="65"/>
      <c r="G67" s="60"/>
      <c r="H67" s="60"/>
      <c r="I67" s="60"/>
      <c r="J67" s="60"/>
      <c r="K67" s="60"/>
      <c r="L67" s="62"/>
    </row>
    <row r="68" spans="1:12">
      <c r="A68" s="62"/>
      <c r="B68" s="62"/>
      <c r="C68" s="62"/>
      <c r="D68" s="62"/>
      <c r="E68" s="63"/>
      <c r="F68" s="65"/>
      <c r="G68" s="60"/>
      <c r="H68" s="60"/>
      <c r="I68" s="60"/>
      <c r="J68" s="60"/>
      <c r="K68" s="60"/>
      <c r="L68" s="62"/>
    </row>
    <row r="69" spans="1:12">
      <c r="A69" s="62"/>
      <c r="B69" s="62"/>
      <c r="C69" s="62"/>
      <c r="D69" s="62"/>
      <c r="E69" s="63"/>
      <c r="F69" s="65"/>
      <c r="G69" s="60"/>
      <c r="H69" s="60"/>
      <c r="I69" s="60"/>
      <c r="J69" s="60"/>
      <c r="K69" s="60"/>
      <c r="L69" s="62"/>
    </row>
    <row r="70" spans="1:12">
      <c r="A70" s="62"/>
      <c r="B70" s="62"/>
      <c r="C70" s="62"/>
      <c r="D70" s="62"/>
      <c r="E70" s="63"/>
      <c r="F70" s="65"/>
      <c r="G70" s="60"/>
      <c r="H70" s="60"/>
      <c r="I70" s="60"/>
      <c r="J70" s="60"/>
      <c r="K70" s="60"/>
      <c r="L70" s="62"/>
    </row>
    <row r="71" spans="1:12">
      <c r="A71" s="62"/>
      <c r="B71" s="62"/>
      <c r="C71" s="62"/>
      <c r="D71" s="62"/>
      <c r="E71" s="63"/>
      <c r="F71" s="65"/>
      <c r="G71" s="60"/>
      <c r="H71" s="60"/>
      <c r="I71" s="60"/>
      <c r="J71" s="60"/>
      <c r="K71" s="60"/>
      <c r="L71" s="62"/>
    </row>
    <row r="72" spans="1:12">
      <c r="A72" s="62"/>
      <c r="B72" s="62"/>
      <c r="C72" s="62"/>
      <c r="D72" s="62"/>
      <c r="E72" s="63"/>
      <c r="F72" s="65"/>
      <c r="G72" s="60"/>
      <c r="H72" s="60"/>
      <c r="I72" s="60"/>
      <c r="J72" s="60"/>
      <c r="K72" s="60"/>
      <c r="L72" s="62"/>
    </row>
    <row r="73" spans="1:12">
      <c r="A73" s="62"/>
      <c r="B73" s="62"/>
      <c r="C73" s="62"/>
      <c r="D73" s="62"/>
      <c r="E73" s="63"/>
      <c r="F73" s="65"/>
      <c r="G73" s="60"/>
      <c r="H73" s="60"/>
      <c r="I73" s="60"/>
      <c r="J73" s="60"/>
      <c r="K73" s="60"/>
      <c r="L73" s="62"/>
    </row>
    <row r="74" spans="1:12">
      <c r="A74" s="62"/>
      <c r="B74" s="62"/>
      <c r="C74" s="62"/>
      <c r="D74" s="62"/>
      <c r="E74" s="63"/>
      <c r="F74" s="65"/>
      <c r="G74" s="60"/>
      <c r="H74" s="60"/>
      <c r="I74" s="60"/>
      <c r="J74" s="60"/>
      <c r="K74" s="60"/>
      <c r="L74" s="62"/>
    </row>
    <row r="75" spans="1:12">
      <c r="A75" s="61"/>
      <c r="B75" s="62"/>
      <c r="C75" s="62"/>
      <c r="D75" s="62"/>
      <c r="E75" s="63"/>
      <c r="F75" s="65"/>
      <c r="G75" s="60"/>
      <c r="H75" s="60"/>
      <c r="I75" s="60"/>
      <c r="J75" s="60"/>
      <c r="K75" s="60"/>
      <c r="L75" s="64"/>
    </row>
    <row r="76" spans="1:12">
      <c r="A76" s="61"/>
      <c r="B76" s="62"/>
      <c r="C76" s="62"/>
      <c r="D76" s="62"/>
      <c r="E76" s="63"/>
      <c r="F76" s="65"/>
      <c r="G76" s="60"/>
      <c r="H76" s="60"/>
      <c r="I76" s="60"/>
      <c r="J76" s="60"/>
      <c r="K76" s="60"/>
      <c r="L76" s="64"/>
    </row>
    <row r="77" spans="1:12">
      <c r="A77" s="61"/>
      <c r="B77" s="62"/>
      <c r="C77" s="62"/>
      <c r="D77" s="62"/>
      <c r="E77" s="63"/>
      <c r="F77" s="65"/>
      <c r="G77" s="60"/>
      <c r="H77" s="60"/>
      <c r="I77" s="60"/>
      <c r="J77" s="60"/>
      <c r="K77" s="60"/>
      <c r="L77" s="64"/>
    </row>
    <row r="78" spans="1:12">
      <c r="A78" s="61"/>
      <c r="B78" s="62"/>
      <c r="C78" s="62"/>
      <c r="D78" s="62"/>
      <c r="E78" s="63"/>
      <c r="F78" s="65"/>
      <c r="G78" s="60"/>
      <c r="H78" s="60"/>
      <c r="I78" s="60"/>
      <c r="J78" s="60"/>
      <c r="K78" s="60"/>
      <c r="L78" s="64"/>
    </row>
    <row r="79" spans="1:12">
      <c r="A79" s="61"/>
      <c r="B79" s="62"/>
      <c r="C79" s="62"/>
      <c r="D79" s="62"/>
      <c r="E79" s="63"/>
      <c r="F79" s="65"/>
      <c r="G79" s="60"/>
      <c r="H79" s="60"/>
      <c r="I79" s="60"/>
      <c r="J79" s="60"/>
      <c r="K79" s="60"/>
      <c r="L79" s="64"/>
    </row>
    <row r="80" spans="1:12">
      <c r="A80" s="61"/>
      <c r="B80" s="62"/>
      <c r="C80" s="62"/>
      <c r="D80" s="62"/>
      <c r="E80" s="63"/>
      <c r="F80" s="65"/>
      <c r="G80" s="60"/>
      <c r="H80" s="60"/>
      <c r="I80" s="60"/>
      <c r="J80" s="60"/>
      <c r="K80" s="60"/>
      <c r="L80" s="64"/>
    </row>
    <row r="81" spans="1:12">
      <c r="A81" s="61"/>
      <c r="B81" s="62"/>
      <c r="C81" s="62"/>
      <c r="D81" s="62"/>
      <c r="E81" s="63"/>
      <c r="F81" s="65"/>
      <c r="G81" s="60"/>
      <c r="H81" s="60"/>
      <c r="I81" s="60"/>
      <c r="J81" s="60"/>
      <c r="K81" s="60"/>
      <c r="L81" s="64"/>
    </row>
    <row r="82" spans="1:12">
      <c r="A82" s="61"/>
      <c r="B82" s="62"/>
      <c r="C82" s="62"/>
      <c r="D82" s="62"/>
      <c r="E82" s="63"/>
      <c r="F82" s="65"/>
      <c r="G82" s="60"/>
      <c r="H82" s="60"/>
      <c r="I82" s="60"/>
      <c r="J82" s="60"/>
      <c r="K82" s="60"/>
      <c r="L82" s="64"/>
    </row>
    <row r="83" spans="1:12">
      <c r="A83" s="61"/>
      <c r="B83" s="62"/>
      <c r="C83" s="62"/>
      <c r="D83" s="62"/>
      <c r="E83" s="63"/>
      <c r="F83" s="65"/>
      <c r="G83" s="60"/>
      <c r="H83" s="60"/>
      <c r="I83" s="60"/>
      <c r="J83" s="60"/>
      <c r="K83" s="60"/>
      <c r="L83" s="64"/>
    </row>
    <row r="84" spans="1:12">
      <c r="A84" s="61"/>
      <c r="B84" s="62"/>
      <c r="C84" s="62"/>
      <c r="D84" s="62"/>
      <c r="E84" s="63"/>
      <c r="F84" s="65"/>
      <c r="G84" s="60"/>
      <c r="H84" s="60"/>
      <c r="I84" s="60"/>
      <c r="J84" s="60"/>
      <c r="K84" s="60"/>
      <c r="L84" s="64"/>
    </row>
    <row r="85" spans="1:12">
      <c r="A85" s="61"/>
      <c r="B85" s="62"/>
      <c r="C85" s="62"/>
      <c r="D85" s="62"/>
      <c r="E85" s="63"/>
      <c r="F85" s="65"/>
      <c r="G85" s="60"/>
      <c r="H85" s="60"/>
      <c r="I85" s="60"/>
      <c r="J85" s="60"/>
      <c r="K85" s="60"/>
      <c r="L85" s="64"/>
    </row>
    <row r="86" spans="1:12">
      <c r="A86" s="61"/>
      <c r="B86" s="62"/>
      <c r="C86" s="62"/>
      <c r="D86" s="62"/>
      <c r="E86" s="63"/>
      <c r="F86" s="65"/>
      <c r="G86" s="60"/>
      <c r="H86" s="60"/>
      <c r="I86" s="60"/>
      <c r="J86" s="60"/>
      <c r="K86" s="60"/>
      <c r="L86" s="64"/>
    </row>
    <row r="87" spans="1:12">
      <c r="A87" s="61"/>
      <c r="B87" s="62"/>
      <c r="C87" s="62"/>
      <c r="D87" s="62"/>
      <c r="E87" s="63"/>
      <c r="F87" s="65"/>
      <c r="G87" s="60"/>
      <c r="H87" s="60"/>
      <c r="I87" s="60"/>
      <c r="J87" s="60"/>
      <c r="K87" s="60"/>
      <c r="L87" s="64"/>
    </row>
    <row r="88" spans="1:12">
      <c r="A88" s="61"/>
      <c r="B88" s="62"/>
      <c r="C88" s="62"/>
      <c r="D88" s="62"/>
      <c r="E88" s="63"/>
      <c r="F88" s="65"/>
      <c r="G88" s="60"/>
      <c r="H88" s="60"/>
      <c r="I88" s="60"/>
      <c r="J88" s="60"/>
      <c r="K88" s="60"/>
      <c r="L88" s="64"/>
    </row>
    <row r="89" spans="1:12">
      <c r="A89" s="61"/>
      <c r="B89" s="62"/>
      <c r="C89" s="62"/>
      <c r="D89" s="62"/>
      <c r="E89" s="63"/>
      <c r="F89" s="65"/>
      <c r="G89" s="60"/>
      <c r="H89" s="60"/>
      <c r="I89" s="60"/>
      <c r="J89" s="60"/>
      <c r="K89" s="60"/>
      <c r="L89" s="64"/>
    </row>
    <row r="90" spans="1:12">
      <c r="A90" s="61"/>
      <c r="B90" s="62"/>
      <c r="C90" s="62"/>
      <c r="D90" s="62"/>
      <c r="E90" s="63"/>
      <c r="F90" s="65"/>
      <c r="G90" s="60"/>
      <c r="H90" s="60"/>
      <c r="I90" s="60"/>
      <c r="J90" s="60"/>
      <c r="K90" s="60"/>
      <c r="L90" s="64"/>
    </row>
    <row r="91" spans="1:12">
      <c r="A91" s="61"/>
      <c r="B91" s="62"/>
      <c r="C91" s="62"/>
      <c r="D91" s="62"/>
      <c r="E91" s="63"/>
      <c r="F91" s="65"/>
      <c r="G91" s="60"/>
      <c r="H91" s="60"/>
      <c r="I91" s="60"/>
      <c r="J91" s="60"/>
      <c r="K91" s="60"/>
      <c r="L91" s="64"/>
    </row>
    <row r="92" spans="1:12">
      <c r="A92" s="61"/>
      <c r="B92" s="62"/>
      <c r="C92" s="62"/>
      <c r="D92" s="62"/>
      <c r="E92" s="63"/>
      <c r="F92" s="65"/>
      <c r="G92" s="60"/>
      <c r="H92" s="60"/>
      <c r="I92" s="60"/>
      <c r="J92" s="60"/>
      <c r="K92" s="60"/>
      <c r="L92" s="64"/>
    </row>
    <row r="93" spans="1:12">
      <c r="A93" s="61"/>
      <c r="B93" s="62"/>
      <c r="C93" s="62"/>
      <c r="D93" s="62"/>
      <c r="E93" s="63"/>
      <c r="F93" s="65"/>
      <c r="G93" s="60"/>
      <c r="H93" s="60"/>
      <c r="I93" s="60"/>
      <c r="J93" s="60"/>
      <c r="K93" s="60"/>
      <c r="L93" s="64"/>
    </row>
    <row r="94" spans="1:12">
      <c r="A94" s="61"/>
      <c r="B94" s="62"/>
      <c r="C94" s="62"/>
      <c r="D94" s="62"/>
      <c r="E94" s="63"/>
      <c r="F94" s="65"/>
      <c r="G94" s="60"/>
      <c r="H94" s="60"/>
      <c r="I94" s="60"/>
      <c r="J94" s="60"/>
      <c r="K94" s="60"/>
      <c r="L94" s="64"/>
    </row>
    <row r="98" spans="66:66">
      <c r="BN98" s="32" t="s">
        <v>126</v>
      </c>
    </row>
  </sheetData>
  <mergeCells count="2">
    <mergeCell ref="N3:P3"/>
    <mergeCell ref="N22:P22"/>
  </mergeCells>
  <phoneticPr fontId="0" type="noConversion"/>
  <pageMargins left="0.74803149606299213" right="0.74803149606299213" top="0.23622047244094491" bottom="0.23622047244094491" header="0.15748031496062992" footer="0.15748031496062992"/>
  <pageSetup paperSize="9" scale="7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DG78"/>
  <sheetViews>
    <sheetView tabSelected="1" workbookViewId="0"/>
  </sheetViews>
  <sheetFormatPr defaultRowHeight="12.75"/>
  <cols>
    <col min="1" max="1" width="16.140625" style="24" bestFit="1" customWidth="1"/>
    <col min="2" max="2" width="0.28515625" style="5" customWidth="1"/>
    <col min="3" max="3" width="25.140625" style="2" bestFit="1" customWidth="1"/>
    <col min="4" max="4" width="7.85546875" style="2" customWidth="1"/>
    <col min="5" max="5" width="0.28515625" style="5" customWidth="1"/>
    <col min="6" max="6" width="2" style="4" customWidth="1"/>
    <col min="7" max="7" width="1.140625" style="2" customWidth="1"/>
    <col min="8" max="8" width="6.7109375" style="3" customWidth="1"/>
    <col min="9" max="9" width="0.28515625" style="6" customWidth="1"/>
    <col min="10" max="10" width="10.42578125" style="3" bestFit="1" customWidth="1"/>
    <col min="11" max="11" width="0.7109375" style="2" customWidth="1"/>
    <col min="12" max="12" width="0.28515625" style="5" customWidth="1"/>
    <col min="13" max="13" width="4.42578125" style="2" customWidth="1"/>
    <col min="14" max="14" width="6.7109375" style="2" customWidth="1"/>
    <col min="15" max="111" width="9.140625" style="5"/>
    <col min="112" max="16384" width="9.140625" style="2"/>
  </cols>
  <sheetData>
    <row r="1" spans="1:111" s="12" customFormat="1" ht="69.75" customHeight="1">
      <c r="A1" s="28" t="s">
        <v>7</v>
      </c>
      <c r="B1" s="10"/>
      <c r="C1" s="143" t="s">
        <v>164</v>
      </c>
      <c r="D1" s="143"/>
      <c r="E1" s="10"/>
      <c r="F1" s="144" t="s">
        <v>105</v>
      </c>
      <c r="G1" s="144"/>
      <c r="H1" s="144"/>
      <c r="I1" s="11"/>
      <c r="J1" s="29" t="s">
        <v>104</v>
      </c>
      <c r="K1" s="29"/>
      <c r="L1" s="11"/>
      <c r="M1" s="143" t="s">
        <v>108</v>
      </c>
      <c r="N1" s="143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</row>
    <row r="2" spans="1:111">
      <c r="A2" s="21" t="s">
        <v>24</v>
      </c>
      <c r="B2" s="13"/>
      <c r="C2" s="13" t="str">
        <f>'Price guide'!C3</f>
        <v>OMV Gries Brennersee</v>
      </c>
      <c r="D2" s="13"/>
      <c r="E2" s="13"/>
      <c r="F2" s="14"/>
      <c r="G2" s="13"/>
      <c r="H2" s="26">
        <f>Norway!H4</f>
        <v>9.8385704166666681</v>
      </c>
      <c r="I2" s="15"/>
      <c r="J2" s="37"/>
      <c r="K2" s="16"/>
      <c r="L2" s="16"/>
      <c r="N2" s="26">
        <f>H2-J2</f>
        <v>9.8385704166666681</v>
      </c>
    </row>
    <row r="3" spans="1:111">
      <c r="A3" s="27"/>
      <c r="B3" s="13"/>
      <c r="C3" s="17" t="str">
        <f>'Price guide'!C4</f>
        <v>Hart/Villach</v>
      </c>
      <c r="D3" s="17"/>
      <c r="E3" s="13"/>
      <c r="F3" s="18"/>
      <c r="G3" s="17"/>
      <c r="H3" s="26">
        <f>Norway!H5</f>
        <v>9.5076304166666663</v>
      </c>
      <c r="I3" s="15"/>
      <c r="J3" s="38"/>
      <c r="K3" s="19"/>
      <c r="L3" s="16"/>
      <c r="M3" s="18"/>
      <c r="N3" s="26">
        <f t="shared" ref="N3:N63" si="0">H3-J3</f>
        <v>9.5076304166666663</v>
      </c>
    </row>
    <row r="4" spans="1:111">
      <c r="A4" s="21"/>
      <c r="B4" s="13"/>
      <c r="C4" s="13" t="str">
        <f>'Price guide'!C5</f>
        <v>Eurotruck Niederndorf + others</v>
      </c>
      <c r="D4" s="13"/>
      <c r="E4" s="20"/>
      <c r="F4" s="14"/>
      <c r="G4" s="13"/>
      <c r="H4" s="26">
        <f>Norway!H6</f>
        <v>9.7282570833333359</v>
      </c>
      <c r="I4" s="15"/>
      <c r="J4" s="37"/>
      <c r="K4" s="16"/>
      <c r="L4" s="16"/>
      <c r="M4" s="14"/>
      <c r="N4" s="26">
        <f t="shared" si="0"/>
        <v>9.7282570833333359</v>
      </c>
    </row>
    <row r="5" spans="1:111" s="7" customFormat="1">
      <c r="A5" s="27"/>
      <c r="B5" s="13"/>
      <c r="C5" s="17" t="str">
        <f>'Price guide'!C6</f>
        <v>Agip IBK-Amras</v>
      </c>
      <c r="D5" s="17"/>
      <c r="E5" s="13"/>
      <c r="F5" s="18"/>
      <c r="G5" s="17"/>
      <c r="H5" s="26">
        <f>Norway!H7</f>
        <v>9.6455220833333346</v>
      </c>
      <c r="I5" s="15"/>
      <c r="J5" s="38"/>
      <c r="K5" s="19"/>
      <c r="L5" s="16"/>
      <c r="M5" s="18"/>
      <c r="N5" s="26">
        <f t="shared" si="0"/>
        <v>9.6455220833333346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</row>
    <row r="6" spans="1:111">
      <c r="A6" s="21"/>
      <c r="B6" s="13"/>
      <c r="C6" s="13" t="str">
        <f>'Price guide'!C7</f>
        <v>Unterpremstätten</v>
      </c>
      <c r="D6" s="13"/>
      <c r="E6" s="21"/>
      <c r="F6" s="14"/>
      <c r="G6" s="13"/>
      <c r="H6" s="26">
        <f>Norway!H8</f>
        <v>9.0732716666666668</v>
      </c>
      <c r="I6" s="15"/>
      <c r="J6" s="37"/>
      <c r="K6" s="16"/>
      <c r="L6" s="16"/>
      <c r="M6" s="14"/>
      <c r="N6" s="26">
        <f t="shared" si="0"/>
        <v>9.0732716666666668</v>
      </c>
    </row>
    <row r="7" spans="1:111" s="7" customFormat="1">
      <c r="A7" s="27"/>
      <c r="B7" s="13"/>
      <c r="C7" s="17" t="str">
        <f>'Price guide'!C8</f>
        <v>Kufstein</v>
      </c>
      <c r="D7" s="17"/>
      <c r="E7" s="13"/>
      <c r="F7" s="18"/>
      <c r="G7" s="17"/>
      <c r="H7" s="26">
        <f>Norway!H9</f>
        <v>9.3007929166666674</v>
      </c>
      <c r="I7" s="15"/>
      <c r="J7" s="38"/>
      <c r="K7" s="19"/>
      <c r="L7" s="16"/>
      <c r="M7" s="18"/>
      <c r="N7" s="26">
        <f t="shared" si="0"/>
        <v>9.3007929166666674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</row>
    <row r="8" spans="1:111" s="7" customFormat="1">
      <c r="A8" s="21"/>
      <c r="B8" s="13"/>
      <c r="C8" s="13"/>
      <c r="D8" s="13"/>
      <c r="E8" s="13"/>
      <c r="F8" s="14"/>
      <c r="G8" s="13"/>
      <c r="H8" s="26"/>
      <c r="I8" s="15"/>
      <c r="J8" s="37"/>
      <c r="K8" s="16"/>
      <c r="L8" s="16"/>
      <c r="M8" s="14"/>
      <c r="N8" s="26">
        <f t="shared" si="0"/>
        <v>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</row>
    <row r="9" spans="1:111" s="7" customFormat="1">
      <c r="A9" s="27"/>
      <c r="B9" s="13"/>
      <c r="C9" s="17"/>
      <c r="D9" s="17"/>
      <c r="E9" s="13"/>
      <c r="F9" s="18"/>
      <c r="G9" s="17"/>
      <c r="H9" s="26"/>
      <c r="I9" s="15"/>
      <c r="J9" s="38"/>
      <c r="K9" s="19"/>
      <c r="L9" s="16"/>
      <c r="M9" s="18"/>
      <c r="N9" s="26">
        <f t="shared" si="0"/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</row>
    <row r="10" spans="1:111" s="7" customFormat="1">
      <c r="A10" s="27" t="s">
        <v>23</v>
      </c>
      <c r="B10" s="13"/>
      <c r="C10" s="17" t="str">
        <f>'Price guide'!C9</f>
        <v>G.&amp;V. / BP list price</v>
      </c>
      <c r="D10" s="17"/>
      <c r="E10" s="20"/>
      <c r="F10" s="18"/>
      <c r="G10" s="17"/>
      <c r="H10" s="26">
        <f>Norway!H10</f>
        <v>9.9282000000000004</v>
      </c>
      <c r="I10" s="15"/>
      <c r="J10" s="38"/>
      <c r="K10" s="19"/>
      <c r="L10" s="16"/>
      <c r="M10" s="18"/>
      <c r="N10" s="26">
        <f t="shared" si="0"/>
        <v>9.9282000000000004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</row>
    <row r="11" spans="1:111">
      <c r="A11" s="21"/>
      <c r="B11" s="13"/>
      <c r="C11" s="13" t="str">
        <f>'Price guide'!C10</f>
        <v>Poweroil list price</v>
      </c>
      <c r="D11" s="13"/>
      <c r="E11" s="20"/>
      <c r="F11" s="14"/>
      <c r="G11" s="13"/>
      <c r="H11" s="26">
        <f>Norway!H11</f>
        <v>9.9282000000000004</v>
      </c>
      <c r="I11" s="15"/>
      <c r="J11" s="37"/>
      <c r="K11" s="16"/>
      <c r="L11" s="16"/>
      <c r="M11" s="14"/>
      <c r="N11" s="26">
        <f t="shared" si="0"/>
        <v>9.9282000000000004</v>
      </c>
    </row>
    <row r="12" spans="1:111">
      <c r="A12" s="27"/>
      <c r="B12" s="13"/>
      <c r="C12" s="17"/>
      <c r="D12" s="17"/>
      <c r="E12" s="20"/>
      <c r="F12" s="18"/>
      <c r="G12" s="17"/>
      <c r="H12" s="26"/>
      <c r="I12" s="15"/>
      <c r="J12" s="38"/>
      <c r="K12" s="16"/>
      <c r="L12" s="16"/>
      <c r="M12" s="18"/>
      <c r="N12" s="26">
        <f t="shared" si="0"/>
        <v>0</v>
      </c>
    </row>
    <row r="13" spans="1:111">
      <c r="A13" s="21"/>
      <c r="B13" s="13"/>
      <c r="C13" s="13"/>
      <c r="D13" s="13"/>
      <c r="E13" s="20"/>
      <c r="F13" s="14"/>
      <c r="G13" s="13"/>
      <c r="H13" s="26"/>
      <c r="I13" s="15"/>
      <c r="J13" s="37"/>
      <c r="K13" s="16"/>
      <c r="L13" s="16"/>
      <c r="M13" s="14"/>
      <c r="N13" s="26">
        <f t="shared" si="0"/>
        <v>0</v>
      </c>
    </row>
    <row r="14" spans="1:111" s="7" customFormat="1">
      <c r="A14" s="27" t="s">
        <v>74</v>
      </c>
      <c r="B14" s="13"/>
      <c r="C14" s="17" t="str">
        <f>'Price guide'!C11</f>
        <v>Average</v>
      </c>
      <c r="D14" s="17"/>
      <c r="E14" s="20"/>
      <c r="F14" s="18"/>
      <c r="G14" s="17"/>
      <c r="H14" s="26">
        <f>Norway!H12</f>
        <v>9.1302642567406345</v>
      </c>
      <c r="I14" s="15"/>
      <c r="J14" s="38"/>
      <c r="K14" s="19"/>
      <c r="L14" s="16"/>
      <c r="M14" s="18"/>
      <c r="N14" s="26">
        <f t="shared" si="0"/>
        <v>9.1302642567406345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</row>
    <row r="15" spans="1:111">
      <c r="A15" s="21" t="s">
        <v>63</v>
      </c>
      <c r="B15" s="13"/>
      <c r="C15" s="13" t="str">
        <f>'Price guide'!C12</f>
        <v>Average</v>
      </c>
      <c r="D15" s="13"/>
      <c r="E15" s="13"/>
      <c r="F15" s="14"/>
      <c r="G15" s="13"/>
      <c r="H15" s="26">
        <f>Norway!H13</f>
        <v>9.2788720379175587</v>
      </c>
      <c r="I15" s="15"/>
      <c r="J15" s="37"/>
      <c r="K15" s="16"/>
      <c r="L15" s="16"/>
      <c r="M15" s="14"/>
      <c r="N15" s="26">
        <f t="shared" si="0"/>
        <v>9.2788720379175587</v>
      </c>
    </row>
    <row r="16" spans="1:111" s="7" customFormat="1">
      <c r="A16" s="27" t="s">
        <v>28</v>
      </c>
      <c r="B16" s="13"/>
      <c r="C16" s="17" t="str">
        <f>'Price guide'!C13</f>
        <v>OMV</v>
      </c>
      <c r="D16" s="17"/>
      <c r="E16" s="13"/>
      <c r="F16" s="18"/>
      <c r="G16" s="17"/>
      <c r="H16" s="26">
        <f>Norway!H14</f>
        <v>10.857611548556431</v>
      </c>
      <c r="I16" s="15"/>
      <c r="J16" s="38"/>
      <c r="K16" s="19"/>
      <c r="L16" s="16"/>
      <c r="M16" s="18"/>
      <c r="N16" s="26">
        <f t="shared" si="0"/>
        <v>10.857611548556431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</row>
    <row r="17" spans="1:111">
      <c r="A17" s="21" t="s">
        <v>39</v>
      </c>
      <c r="B17" s="13"/>
      <c r="C17" s="13" t="str">
        <f>'Price guide'!C14</f>
        <v xml:space="preserve">list price  </v>
      </c>
      <c r="D17" s="13"/>
      <c r="E17" s="13"/>
      <c r="F17" s="14"/>
      <c r="G17" s="13"/>
      <c r="H17" s="26">
        <f>Norway!H15</f>
        <v>10.244172864321609</v>
      </c>
      <c r="I17" s="15"/>
      <c r="J17" s="37"/>
      <c r="K17" s="16"/>
      <c r="L17" s="16"/>
      <c r="M17" s="14"/>
      <c r="N17" s="26">
        <f t="shared" si="0"/>
        <v>10.244172864321609</v>
      </c>
    </row>
    <row r="18" spans="1:111">
      <c r="A18" s="27"/>
      <c r="B18" s="13"/>
      <c r="C18" s="17"/>
      <c r="D18" s="17"/>
      <c r="E18" s="13"/>
      <c r="F18" s="18"/>
      <c r="G18" s="13"/>
      <c r="H18" s="26"/>
      <c r="I18" s="15"/>
      <c r="J18" s="38"/>
      <c r="K18" s="19"/>
      <c r="L18" s="16"/>
      <c r="M18" s="18"/>
      <c r="N18" s="26">
        <f t="shared" si="0"/>
        <v>0</v>
      </c>
    </row>
    <row r="19" spans="1:111">
      <c r="A19" s="21"/>
      <c r="B19" s="13"/>
      <c r="C19" s="13"/>
      <c r="D19" s="13"/>
      <c r="E19" s="13"/>
      <c r="F19" s="14"/>
      <c r="G19" s="13"/>
      <c r="H19" s="26"/>
      <c r="I19" s="15"/>
      <c r="J19" s="37"/>
      <c r="K19" s="16"/>
      <c r="L19" s="16"/>
      <c r="M19" s="14"/>
      <c r="N19" s="26">
        <f t="shared" si="0"/>
        <v>0</v>
      </c>
    </row>
    <row r="20" spans="1:111" s="7" customFormat="1">
      <c r="A20" s="27" t="s">
        <v>30</v>
      </c>
      <c r="B20" s="13"/>
      <c r="C20" s="17" t="str">
        <f>'Price guide'!C15</f>
        <v xml:space="preserve">list price  </v>
      </c>
      <c r="D20" s="17"/>
      <c r="E20" s="20"/>
      <c r="F20" s="18"/>
      <c r="G20" s="17"/>
      <c r="H20" s="26">
        <f>Norway!H16</f>
        <v>9.376633333333336</v>
      </c>
      <c r="I20" s="15"/>
      <c r="J20" s="38"/>
      <c r="K20" s="19"/>
      <c r="L20" s="16"/>
      <c r="M20" s="18"/>
      <c r="N20" s="26">
        <f t="shared" si="0"/>
        <v>9.376633333333336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</row>
    <row r="21" spans="1:111">
      <c r="A21" s="21" t="s">
        <v>9</v>
      </c>
      <c r="B21" s="13"/>
      <c r="C21" s="13" t="str">
        <f>'Price guide'!C16</f>
        <v>St. Priest Truckstop</v>
      </c>
      <c r="D21" s="13"/>
      <c r="E21" s="13"/>
      <c r="F21" s="14"/>
      <c r="G21" s="13"/>
      <c r="H21" s="26">
        <f>Norway!H17</f>
        <v>9.231847083333335</v>
      </c>
      <c r="I21" s="15"/>
      <c r="J21" s="37"/>
      <c r="K21" s="22"/>
      <c r="L21" s="22"/>
      <c r="M21" s="14"/>
      <c r="N21" s="26">
        <f t="shared" si="0"/>
        <v>9.231847083333335</v>
      </c>
    </row>
    <row r="22" spans="1:111" s="7" customFormat="1">
      <c r="A22" s="27"/>
      <c r="B22" s="13"/>
      <c r="C22" s="17" t="str">
        <f>'Price guide'!C17</f>
        <v>Macon BP</v>
      </c>
      <c r="D22" s="17"/>
      <c r="E22" s="13"/>
      <c r="F22" s="18"/>
      <c r="G22" s="17"/>
      <c r="H22" s="26">
        <f>Norway!H18</f>
        <v>9.231847083333335</v>
      </c>
      <c r="I22" s="15"/>
      <c r="J22" s="38"/>
      <c r="K22" s="23"/>
      <c r="L22" s="22"/>
      <c r="M22" s="18"/>
      <c r="N22" s="26">
        <f t="shared" si="0"/>
        <v>9.231847083333335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</row>
    <row r="23" spans="1:111">
      <c r="A23" s="21"/>
      <c r="B23" s="13"/>
      <c r="C23" s="13" t="str">
        <f>'Price guide'!C18</f>
        <v>Le Havre</v>
      </c>
      <c r="D23" s="13"/>
      <c r="E23" s="13"/>
      <c r="F23" s="14"/>
      <c r="G23" s="13"/>
      <c r="H23" s="26">
        <f>Norway!H19</f>
        <v>9.231847083333335</v>
      </c>
      <c r="I23" s="15"/>
      <c r="J23" s="37"/>
      <c r="K23" s="22"/>
      <c r="L23" s="22"/>
      <c r="M23" s="14"/>
      <c r="N23" s="26">
        <f t="shared" si="0"/>
        <v>9.231847083333335</v>
      </c>
    </row>
    <row r="24" spans="1:111" s="7" customFormat="1">
      <c r="A24" s="27"/>
      <c r="B24" s="13"/>
      <c r="C24" s="17" t="str">
        <f>'Price guide'!C19</f>
        <v>ROYE BP Truckstop</v>
      </c>
      <c r="D24" s="17"/>
      <c r="E24" s="13"/>
      <c r="F24" s="18"/>
      <c r="G24" s="17"/>
      <c r="H24" s="26">
        <f>Norway!H20</f>
        <v>9.2663200000000003</v>
      </c>
      <c r="I24" s="15"/>
      <c r="J24" s="38"/>
      <c r="K24" s="23"/>
      <c r="L24" s="22"/>
      <c r="M24" s="18"/>
      <c r="N24" s="26">
        <f t="shared" si="0"/>
        <v>9.2663200000000003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</row>
    <row r="25" spans="1:111">
      <c r="A25" s="21"/>
      <c r="B25" s="13"/>
      <c r="C25" s="13" t="str">
        <f>'Price guide'!C20</f>
        <v>Calais</v>
      </c>
      <c r="D25" s="13"/>
      <c r="E25" s="13"/>
      <c r="F25" s="14"/>
      <c r="G25" s="13"/>
      <c r="H25" s="26">
        <f>Norway!H21</f>
        <v>9.3628441666666689</v>
      </c>
      <c r="I25" s="15"/>
      <c r="J25" s="37"/>
      <c r="K25" s="22"/>
      <c r="L25" s="22"/>
      <c r="M25" s="14"/>
      <c r="N25" s="26">
        <f t="shared" si="0"/>
        <v>9.3628441666666689</v>
      </c>
    </row>
    <row r="26" spans="1:111" s="7" customFormat="1">
      <c r="A26" s="27"/>
      <c r="B26" s="13"/>
      <c r="C26" s="17"/>
      <c r="D26" s="17"/>
      <c r="E26" s="13"/>
      <c r="F26" s="18"/>
      <c r="G26" s="17"/>
      <c r="H26" s="26"/>
      <c r="I26" s="15"/>
      <c r="J26" s="38"/>
      <c r="K26" s="23"/>
      <c r="L26" s="22"/>
      <c r="M26" s="18"/>
      <c r="N26" s="26">
        <f t="shared" si="0"/>
        <v>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</row>
    <row r="27" spans="1:111">
      <c r="A27" s="21"/>
      <c r="B27" s="13"/>
      <c r="C27" s="13"/>
      <c r="D27" s="13"/>
      <c r="E27" s="13"/>
      <c r="F27" s="14"/>
      <c r="G27" s="13"/>
      <c r="H27" s="26"/>
      <c r="I27" s="15"/>
      <c r="J27" s="37"/>
      <c r="K27" s="22"/>
      <c r="L27" s="22"/>
      <c r="M27" s="14"/>
      <c r="N27" s="26">
        <f t="shared" si="0"/>
        <v>0</v>
      </c>
    </row>
    <row r="28" spans="1:111">
      <c r="A28" s="27" t="s">
        <v>11</v>
      </c>
      <c r="B28" s="13"/>
      <c r="C28" s="17" t="str">
        <f>'Price guide'!C21</f>
        <v xml:space="preserve">Aral Bockel/Gyhum </v>
      </c>
      <c r="D28" s="17"/>
      <c r="E28" s="13"/>
      <c r="F28" s="18"/>
      <c r="G28" s="17"/>
      <c r="H28" s="26">
        <f>Norway!H22</f>
        <v>11.0782165</v>
      </c>
      <c r="I28" s="15"/>
      <c r="J28" s="38"/>
      <c r="K28" s="19"/>
      <c r="L28" s="16"/>
      <c r="M28" s="18"/>
      <c r="N28" s="26">
        <f t="shared" si="0"/>
        <v>11.0782165</v>
      </c>
    </row>
    <row r="29" spans="1:111">
      <c r="A29" s="21"/>
      <c r="B29" s="13"/>
      <c r="C29" s="13" t="str">
        <f>'Price guide'!C22</f>
        <v>Ilsfeld Truckst.</v>
      </c>
      <c r="D29" s="13"/>
      <c r="E29" s="13"/>
      <c r="F29" s="14"/>
      <c r="G29" s="13"/>
      <c r="H29" s="26">
        <f>Norway!H23</f>
        <v>10.9954815</v>
      </c>
      <c r="I29" s="15"/>
      <c r="J29" s="37"/>
      <c r="K29" s="16"/>
      <c r="L29" s="16"/>
      <c r="M29" s="14"/>
      <c r="N29" s="26">
        <f t="shared" si="0"/>
        <v>10.9954815</v>
      </c>
    </row>
    <row r="30" spans="1:111" s="7" customFormat="1">
      <c r="A30" s="27"/>
      <c r="B30" s="13"/>
      <c r="C30" s="17" t="str">
        <f>'Price guide'!C23</f>
        <v>Bockenem</v>
      </c>
      <c r="D30" s="17"/>
      <c r="E30" s="13"/>
      <c r="F30" s="18"/>
      <c r="G30" s="17"/>
      <c r="H30" s="26">
        <f>Norway!H24</f>
        <v>11.4091565</v>
      </c>
      <c r="I30" s="15"/>
      <c r="J30" s="38"/>
      <c r="K30" s="19"/>
      <c r="L30" s="16"/>
      <c r="M30" s="18"/>
      <c r="N30" s="26">
        <f t="shared" si="0"/>
        <v>11.4091565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</row>
    <row r="31" spans="1:111">
      <c r="A31" s="21"/>
      <c r="B31" s="13"/>
      <c r="C31" s="13" t="str">
        <f>'Price guide'!C24</f>
        <v>Köln Truckstop</v>
      </c>
      <c r="D31" s="13"/>
      <c r="E31" s="13"/>
      <c r="F31" s="14"/>
      <c r="G31" s="13"/>
      <c r="H31" s="26">
        <f>Norway!H25</f>
        <v>11.243686500000001</v>
      </c>
      <c r="I31" s="15"/>
      <c r="J31" s="37"/>
      <c r="K31" s="16"/>
      <c r="L31" s="16"/>
      <c r="M31" s="14"/>
      <c r="N31" s="26">
        <f t="shared" si="0"/>
        <v>11.243686500000001</v>
      </c>
    </row>
    <row r="32" spans="1:111" s="7" customFormat="1">
      <c r="A32" s="27"/>
      <c r="B32" s="13"/>
      <c r="C32" s="17" t="str">
        <f>'Price guide'!C25</f>
        <v>Vogelsdorf Aral</v>
      </c>
      <c r="D32" s="17"/>
      <c r="E32" s="13"/>
      <c r="F32" s="18"/>
      <c r="G32" s="17"/>
      <c r="H32" s="26">
        <f>Norway!H26</f>
        <v>11.0782165</v>
      </c>
      <c r="I32" s="15"/>
      <c r="J32" s="38"/>
      <c r="K32" s="19"/>
      <c r="L32" s="16"/>
      <c r="M32" s="18"/>
      <c r="N32" s="26">
        <f t="shared" si="0"/>
        <v>11.0782165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</row>
    <row r="33" spans="1:111">
      <c r="A33" s="21"/>
      <c r="B33" s="13"/>
      <c r="C33" s="13" t="str">
        <f>'Price guide'!C26</f>
        <v>Zorbau</v>
      </c>
      <c r="D33" s="13"/>
      <c r="E33" s="13"/>
      <c r="F33" s="14"/>
      <c r="G33" s="13"/>
      <c r="H33" s="26">
        <f>Norway!H27</f>
        <v>11.4091565</v>
      </c>
      <c r="I33" s="15"/>
      <c r="J33" s="37"/>
      <c r="K33" s="16"/>
      <c r="L33" s="16"/>
      <c r="M33" s="14"/>
      <c r="N33" s="26">
        <f t="shared" si="0"/>
        <v>11.4091565</v>
      </c>
    </row>
    <row r="34" spans="1:111" s="7" customFormat="1">
      <c r="A34" s="27"/>
      <c r="B34" s="13"/>
      <c r="C34" s="17" t="str">
        <f>'Price guide'!C27</f>
        <v>Farhbinde</v>
      </c>
      <c r="D34" s="17"/>
      <c r="E34" s="13"/>
      <c r="F34" s="18"/>
      <c r="G34" s="17"/>
      <c r="H34" s="26">
        <f>Norway!H28</f>
        <v>11.243686500000001</v>
      </c>
      <c r="I34" s="15"/>
      <c r="J34" s="38"/>
      <c r="K34" s="19"/>
      <c r="L34" s="16"/>
      <c r="M34" s="18"/>
      <c r="N34" s="26">
        <f t="shared" si="0"/>
        <v>11.243686500000001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</row>
    <row r="35" spans="1:111">
      <c r="A35" s="21"/>
      <c r="B35" s="13"/>
      <c r="C35" s="13" t="str">
        <f>'Price guide'!C28</f>
        <v>Schwarmstedt</v>
      </c>
      <c r="D35" s="13"/>
      <c r="E35" s="13"/>
      <c r="F35" s="14"/>
      <c r="G35" s="13"/>
      <c r="H35" s="26">
        <f>Norway!H29</f>
        <v>11.243686500000001</v>
      </c>
      <c r="I35" s="15"/>
      <c r="J35" s="37"/>
      <c r="K35" s="16"/>
      <c r="L35" s="16"/>
      <c r="M35" s="14"/>
      <c r="N35" s="26">
        <f t="shared" si="0"/>
        <v>11.243686500000001</v>
      </c>
    </row>
    <row r="36" spans="1:111" s="7" customFormat="1">
      <c r="A36" s="27"/>
      <c r="B36" s="13"/>
      <c r="C36" s="17" t="str">
        <f>'Price guide'!C29</f>
        <v>Regensburg Truckstop</v>
      </c>
      <c r="D36" s="17"/>
      <c r="E36" s="13"/>
      <c r="F36" s="18"/>
      <c r="G36" s="17"/>
      <c r="H36" s="26">
        <f>Norway!H30</f>
        <v>11.243686500000001</v>
      </c>
      <c r="I36" s="15"/>
      <c r="J36" s="38"/>
      <c r="K36" s="19"/>
      <c r="L36" s="16"/>
      <c r="M36" s="18"/>
      <c r="N36" s="26">
        <f t="shared" si="0"/>
        <v>11.243686500000001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</row>
    <row r="37" spans="1:111">
      <c r="A37" s="21"/>
      <c r="B37" s="13"/>
      <c r="C37" s="13" t="str">
        <f>'Price guide'!C30</f>
        <v>Schlüsselfeld</v>
      </c>
      <c r="D37" s="13"/>
      <c r="E37" s="13"/>
      <c r="F37" s="14"/>
      <c r="G37" s="13"/>
      <c r="H37" s="26">
        <f>Norway!H31</f>
        <v>11.160951499999999</v>
      </c>
      <c r="I37" s="15"/>
      <c r="J37" s="37"/>
      <c r="K37" s="16"/>
      <c r="L37" s="16"/>
      <c r="M37" s="14"/>
      <c r="N37" s="26">
        <f t="shared" si="0"/>
        <v>11.160951499999999</v>
      </c>
    </row>
    <row r="38" spans="1:111" s="7" customFormat="1">
      <c r="A38" s="27"/>
      <c r="B38" s="13"/>
      <c r="C38" s="17" t="str">
        <f>'Price guide'!C31</f>
        <v>Kiel</v>
      </c>
      <c r="D38" s="17"/>
      <c r="E38" s="13"/>
      <c r="F38" s="18"/>
      <c r="G38" s="17"/>
      <c r="H38" s="26">
        <f>Norway!H32</f>
        <v>11.243686500000001</v>
      </c>
      <c r="I38" s="15"/>
      <c r="J38" s="38"/>
      <c r="K38" s="19"/>
      <c r="L38" s="16"/>
      <c r="M38" s="18"/>
      <c r="N38" s="26">
        <f t="shared" si="0"/>
        <v>11.243686500000001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</row>
    <row r="39" spans="1:111">
      <c r="A39" s="21"/>
      <c r="B39" s="13"/>
      <c r="C39" s="13" t="str">
        <f>'Price guide'!C32</f>
        <v>Molfsee Syd f. Kiel</v>
      </c>
      <c r="D39" s="13"/>
      <c r="E39" s="13"/>
      <c r="F39" s="14"/>
      <c r="G39" s="13"/>
      <c r="H39" s="26">
        <f>Norway!H33</f>
        <v>11.3264215</v>
      </c>
      <c r="I39" s="15"/>
      <c r="J39" s="37"/>
      <c r="K39" s="16"/>
      <c r="L39" s="16"/>
      <c r="M39" s="14"/>
      <c r="N39" s="26">
        <f t="shared" si="0"/>
        <v>11.3264215</v>
      </c>
    </row>
    <row r="40" spans="1:111" s="7" customFormat="1">
      <c r="A40" s="27"/>
      <c r="B40" s="13"/>
      <c r="C40" s="17" t="str">
        <f>'Price guide'!C33</f>
        <v>Schopsdorf</v>
      </c>
      <c r="D40" s="17"/>
      <c r="E40" s="13"/>
      <c r="F40" s="18"/>
      <c r="G40" s="17"/>
      <c r="H40" s="26">
        <f>Norway!H34</f>
        <v>11.243686500000001</v>
      </c>
      <c r="I40" s="15"/>
      <c r="J40" s="38"/>
      <c r="K40" s="19"/>
      <c r="L40" s="16"/>
      <c r="M40" s="18"/>
      <c r="N40" s="26">
        <f t="shared" si="0"/>
        <v>11.243686500000001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</row>
    <row r="41" spans="1:111">
      <c r="A41" s="21"/>
      <c r="B41" s="13"/>
      <c r="C41" s="13" t="str">
        <f>'Price guide'!C34</f>
        <v>Reinfeld</v>
      </c>
      <c r="D41" s="13"/>
      <c r="E41" s="13"/>
      <c r="F41" s="14"/>
      <c r="G41" s="13"/>
      <c r="H41" s="26">
        <f>Norway!H35</f>
        <v>11.3264215</v>
      </c>
      <c r="I41" s="15"/>
      <c r="J41" s="37"/>
      <c r="K41" s="16"/>
      <c r="L41" s="16"/>
      <c r="M41" s="14"/>
      <c r="N41" s="26">
        <f t="shared" si="0"/>
        <v>11.3264215</v>
      </c>
    </row>
    <row r="42" spans="1:111" s="7" customFormat="1">
      <c r="A42" s="27"/>
      <c r="B42" s="13"/>
      <c r="C42" s="17" t="str">
        <f>'Price guide'!C35</f>
        <v>Agip Holdorf</v>
      </c>
      <c r="D42" s="17"/>
      <c r="E42" s="20"/>
      <c r="F42" s="18"/>
      <c r="G42" s="17"/>
      <c r="H42" s="26">
        <f>Norway!H36</f>
        <v>11.574626500000001</v>
      </c>
      <c r="I42" s="15"/>
      <c r="J42" s="38"/>
      <c r="K42" s="19"/>
      <c r="L42" s="16"/>
      <c r="M42" s="18"/>
      <c r="N42" s="26">
        <f t="shared" si="0"/>
        <v>11.574626500000001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</row>
    <row r="43" spans="1:111">
      <c r="A43" s="21"/>
      <c r="B43" s="13"/>
      <c r="C43" s="13"/>
      <c r="D43" s="13"/>
      <c r="E43" s="20"/>
      <c r="F43" s="14"/>
      <c r="G43" s="13"/>
      <c r="H43" s="26"/>
      <c r="I43" s="15"/>
      <c r="J43" s="37"/>
      <c r="K43" s="16"/>
      <c r="L43" s="16"/>
      <c r="M43" s="14"/>
      <c r="N43" s="26">
        <f t="shared" si="0"/>
        <v>0</v>
      </c>
    </row>
    <row r="44" spans="1:111" s="7" customFormat="1">
      <c r="A44" s="27"/>
      <c r="B44" s="13"/>
      <c r="C44" s="17"/>
      <c r="D44" s="17"/>
      <c r="E44" s="20"/>
      <c r="F44" s="18"/>
      <c r="G44" s="17"/>
      <c r="H44" s="26"/>
      <c r="I44" s="15"/>
      <c r="J44" s="38"/>
      <c r="K44" s="19"/>
      <c r="L44" s="16"/>
      <c r="M44" s="18"/>
      <c r="N44" s="26">
        <f t="shared" si="0"/>
        <v>0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</row>
    <row r="45" spans="1:111" s="7" customFormat="1">
      <c r="A45" s="21" t="s">
        <v>4</v>
      </c>
      <c r="B45" s="13"/>
      <c r="C45" s="13" t="str">
        <f>'Price guide'!C36</f>
        <v>Average</v>
      </c>
      <c r="D45" s="13"/>
      <c r="E45" s="13"/>
      <c r="F45" s="14"/>
      <c r="G45" s="13"/>
      <c r="H45" s="26">
        <f>Norway!H37</f>
        <v>9.5178882113821146</v>
      </c>
      <c r="I45" s="15"/>
      <c r="J45" s="37"/>
      <c r="K45" s="16"/>
      <c r="L45" s="16"/>
      <c r="M45" s="14"/>
      <c r="N45" s="26">
        <f t="shared" si="0"/>
        <v>9.5178882113821146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</row>
    <row r="46" spans="1:111" s="7" customFormat="1">
      <c r="A46" s="27" t="s">
        <v>35</v>
      </c>
      <c r="B46" s="13"/>
      <c r="C46" s="17" t="str">
        <f>'Price guide'!C37</f>
        <v xml:space="preserve">Venlo  </v>
      </c>
      <c r="D46" s="17"/>
      <c r="E46" s="20"/>
      <c r="F46" s="18"/>
      <c r="G46" s="17"/>
      <c r="H46" s="26">
        <f>Norway!H38</f>
        <v>9.8871743801652912</v>
      </c>
      <c r="I46" s="15"/>
      <c r="J46" s="38"/>
      <c r="K46" s="19"/>
      <c r="L46" s="16"/>
      <c r="M46" s="18"/>
      <c r="N46" s="26">
        <f t="shared" si="0"/>
        <v>9.8871743801652912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</row>
    <row r="47" spans="1:111">
      <c r="A47" s="21"/>
      <c r="B47" s="13"/>
      <c r="C47" s="13" t="str">
        <f>'Price guide'!C38</f>
        <v>Breda Autodieseloil</v>
      </c>
      <c r="D47" s="13"/>
      <c r="E47" s="20"/>
      <c r="F47" s="14"/>
      <c r="G47" s="13"/>
      <c r="H47" s="26">
        <f>Norway!H39</f>
        <v>12.286489380165289</v>
      </c>
      <c r="I47" s="15"/>
      <c r="J47" s="37"/>
      <c r="K47" s="16"/>
      <c r="L47" s="16"/>
      <c r="M47" s="14"/>
      <c r="N47" s="26">
        <f t="shared" si="0"/>
        <v>12.286489380165289</v>
      </c>
    </row>
    <row r="48" spans="1:111" s="7" customFormat="1">
      <c r="A48" s="27" t="s">
        <v>26</v>
      </c>
      <c r="B48" s="13"/>
      <c r="C48" s="17" t="str">
        <f>'Price guide'!C39</f>
        <v>Average Prices</v>
      </c>
      <c r="D48" s="17"/>
      <c r="E48" s="13"/>
      <c r="F48" s="18"/>
      <c r="G48" s="17"/>
      <c r="H48" s="26">
        <f>Norway!H40</f>
        <v>11.23003216468318</v>
      </c>
      <c r="I48" s="15"/>
      <c r="J48" s="38"/>
      <c r="K48" s="19"/>
      <c r="L48" s="16"/>
      <c r="M48" s="18"/>
      <c r="N48" s="26">
        <f t="shared" si="0"/>
        <v>11.23003216468318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</row>
    <row r="49" spans="1:111">
      <c r="A49" s="21" t="s">
        <v>38</v>
      </c>
      <c r="B49" s="13"/>
      <c r="C49" s="13" t="str">
        <f>'Price guide'!C40</f>
        <v>General</v>
      </c>
      <c r="D49" s="13"/>
      <c r="E49" s="13"/>
      <c r="F49" s="14"/>
      <c r="G49" s="13"/>
      <c r="H49" s="26">
        <f>Norway!H41</f>
        <v>13.9077535</v>
      </c>
      <c r="I49" s="15"/>
      <c r="J49" s="37"/>
      <c r="K49" s="16"/>
      <c r="L49" s="16"/>
      <c r="M49" s="14"/>
      <c r="N49" s="26">
        <f t="shared" si="0"/>
        <v>13.9077535</v>
      </c>
    </row>
    <row r="50" spans="1:111" s="7" customFormat="1">
      <c r="A50" s="27" t="s">
        <v>110</v>
      </c>
      <c r="B50" s="13"/>
      <c r="C50" s="17" t="str">
        <f>'Price guide'!C41</f>
        <v>General</v>
      </c>
      <c r="D50" s="17"/>
      <c r="E50" s="13"/>
      <c r="F50" s="18"/>
      <c r="G50" s="17"/>
      <c r="H50" s="26">
        <f>Norway!H42</f>
        <v>10.452860975609756</v>
      </c>
      <c r="I50" s="15"/>
      <c r="J50" s="38"/>
      <c r="K50" s="19"/>
      <c r="L50" s="19"/>
      <c r="M50" s="18"/>
      <c r="N50" s="26">
        <f t="shared" si="0"/>
        <v>10.452860975609756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</row>
    <row r="51" spans="1:111">
      <c r="A51" s="21" t="s">
        <v>31</v>
      </c>
      <c r="B51" s="13"/>
      <c r="C51" s="13" t="str">
        <f>'Price guide'!C42</f>
        <v>Average Pumpprice </v>
      </c>
      <c r="D51" s="13"/>
      <c r="E51" s="20"/>
      <c r="F51" s="14"/>
      <c r="G51" s="13"/>
      <c r="H51" s="26">
        <f>Norway!H43</f>
        <v>8.7452946280991739</v>
      </c>
      <c r="I51" s="15"/>
      <c r="J51" s="37"/>
      <c r="K51" s="16"/>
      <c r="L51" s="16"/>
      <c r="M51" s="14"/>
      <c r="N51" s="26">
        <f t="shared" si="0"/>
        <v>8.7452946280991739</v>
      </c>
    </row>
    <row r="52" spans="1:111">
      <c r="A52" s="27" t="s">
        <v>82</v>
      </c>
      <c r="B52" s="13"/>
      <c r="C52" s="17" t="str">
        <f>'Price guide'!C43</f>
        <v>list price</v>
      </c>
      <c r="D52" s="17"/>
      <c r="E52" s="20"/>
      <c r="F52" s="18"/>
      <c r="G52" s="17"/>
      <c r="H52" s="26">
        <f>Norway!H44</f>
        <v>9.0301989904947195</v>
      </c>
      <c r="I52" s="15"/>
      <c r="J52" s="38"/>
      <c r="K52" s="19"/>
      <c r="L52" s="19"/>
      <c r="M52" s="18"/>
      <c r="N52" s="26">
        <f t="shared" si="0"/>
        <v>9.0301989904947195</v>
      </c>
    </row>
    <row r="53" spans="1:111" s="7" customFormat="1">
      <c r="A53" s="21" t="s">
        <v>44</v>
      </c>
      <c r="B53" s="13"/>
      <c r="C53" s="13" t="str">
        <f>'Price guide'!C44</f>
        <v xml:space="preserve"> </v>
      </c>
      <c r="D53" s="13"/>
      <c r="E53" s="13"/>
      <c r="F53" s="14"/>
      <c r="G53" s="13"/>
      <c r="H53" s="26">
        <f>Norway!H45</f>
        <v>8.5972456521739158</v>
      </c>
      <c r="I53" s="15"/>
      <c r="J53" s="37"/>
      <c r="K53" s="16"/>
      <c r="L53" s="16"/>
      <c r="M53" s="14"/>
      <c r="N53" s="26">
        <f t="shared" si="0"/>
        <v>8.5972456521739158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</row>
    <row r="54" spans="1:111">
      <c r="A54" s="27" t="s">
        <v>41</v>
      </c>
      <c r="B54" s="13"/>
      <c r="C54" s="17" t="str">
        <f>'Price guide'!C45</f>
        <v xml:space="preserve">list price  </v>
      </c>
      <c r="D54" s="17"/>
      <c r="E54" s="13"/>
      <c r="F54" s="18"/>
      <c r="G54" s="17"/>
      <c r="H54" s="26">
        <f>Norway!H46</f>
        <v>11.303999999999998</v>
      </c>
      <c r="I54" s="15"/>
      <c r="J54" s="38"/>
      <c r="K54" s="19"/>
      <c r="L54" s="19"/>
      <c r="M54" s="18"/>
      <c r="N54" s="26">
        <f t="shared" si="0"/>
        <v>11.303999999999998</v>
      </c>
    </row>
    <row r="55" spans="1:111" s="7" customFormat="1">
      <c r="A55" s="21" t="s">
        <v>32</v>
      </c>
      <c r="B55" s="13"/>
      <c r="C55" s="13" t="str">
        <f>'Price guide'!C46</f>
        <v xml:space="preserve">Average  </v>
      </c>
      <c r="D55" s="13"/>
      <c r="E55" s="13"/>
      <c r="F55" s="14"/>
      <c r="G55" s="13"/>
      <c r="H55" s="26">
        <f>Norway!H47</f>
        <v>8.7423048923516831</v>
      </c>
      <c r="I55" s="15"/>
      <c r="J55" s="37"/>
      <c r="K55" s="16"/>
      <c r="L55" s="16"/>
      <c r="M55" s="14"/>
      <c r="N55" s="26">
        <f t="shared" si="0"/>
        <v>8.7423048923516831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</row>
    <row r="56" spans="1:111">
      <c r="A56" s="27" t="s">
        <v>75</v>
      </c>
      <c r="B56" s="13"/>
      <c r="C56" s="17" t="str">
        <f>'Price guide'!C47</f>
        <v>Average</v>
      </c>
      <c r="D56" s="17"/>
      <c r="E56" s="13"/>
      <c r="F56" s="18"/>
      <c r="G56" s="17"/>
      <c r="H56" s="26">
        <f>Norway!H48</f>
        <v>8.9229163755450696</v>
      </c>
      <c r="I56" s="15"/>
      <c r="J56" s="38"/>
      <c r="K56" s="19"/>
      <c r="L56" s="19"/>
      <c r="M56" s="18"/>
      <c r="N56" s="26">
        <f t="shared" si="0"/>
        <v>8.9229163755450696</v>
      </c>
    </row>
    <row r="57" spans="1:111" s="5" customFormat="1">
      <c r="A57" s="21" t="s">
        <v>61</v>
      </c>
      <c r="B57" s="13"/>
      <c r="C57" s="17" t="str">
        <f>'Price guide'!C48</f>
        <v>Pumpprice</v>
      </c>
      <c r="D57" s="17"/>
      <c r="E57" s="13"/>
      <c r="F57" s="18"/>
      <c r="G57" s="17"/>
      <c r="H57" s="26">
        <f>Norway!H49</f>
        <v>5.6821050639419317</v>
      </c>
      <c r="I57" s="15"/>
      <c r="J57" s="38"/>
      <c r="K57" s="19"/>
      <c r="L57" s="19"/>
      <c r="M57" s="18"/>
      <c r="N57" s="26">
        <f>H57-J57</f>
        <v>5.6821050639419317</v>
      </c>
    </row>
    <row r="58" spans="1:111" s="7" customFormat="1">
      <c r="A58" s="27" t="s">
        <v>71</v>
      </c>
      <c r="B58" s="13"/>
      <c r="C58" s="17" t="str">
        <f>'Price guide'!C49</f>
        <v>Average</v>
      </c>
      <c r="D58" s="17"/>
      <c r="E58" s="13"/>
      <c r="F58" s="18"/>
      <c r="G58" s="17"/>
      <c r="H58" s="26">
        <f>Norway!H50</f>
        <v>12.105491796813377</v>
      </c>
      <c r="I58" s="15"/>
      <c r="J58" s="38"/>
      <c r="K58" s="19"/>
      <c r="L58" s="19"/>
      <c r="M58" s="18"/>
      <c r="N58" s="26">
        <f t="shared" si="0"/>
        <v>12.105491796813377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</row>
    <row r="59" spans="1:111">
      <c r="A59" s="21" t="s">
        <v>33</v>
      </c>
      <c r="B59" s="13"/>
      <c r="C59" s="13" t="str">
        <f>'Price guide'!C50</f>
        <v>Average</v>
      </c>
      <c r="D59" s="13"/>
      <c r="E59" s="13"/>
      <c r="F59" s="14"/>
      <c r="G59" s="13"/>
      <c r="H59" s="26">
        <f>Norway!H51</f>
        <v>9.5489979166666679</v>
      </c>
      <c r="I59" s="15"/>
      <c r="J59" s="37"/>
      <c r="K59" s="16"/>
      <c r="L59" s="16"/>
      <c r="M59" s="14"/>
      <c r="N59" s="26">
        <f t="shared" si="0"/>
        <v>9.5489979166666679</v>
      </c>
    </row>
    <row r="60" spans="1:111">
      <c r="A60" s="27" t="s">
        <v>34</v>
      </c>
      <c r="B60" s="13"/>
      <c r="C60" s="17" t="str">
        <f>'Price guide'!C51</f>
        <v>Average</v>
      </c>
      <c r="D60" s="17"/>
      <c r="E60" s="13"/>
      <c r="F60" s="18"/>
      <c r="G60" s="17"/>
      <c r="H60" s="26">
        <f>Norway!H52</f>
        <v>9.3314229508196718</v>
      </c>
      <c r="I60" s="15"/>
      <c r="J60" s="38"/>
      <c r="K60" s="19"/>
      <c r="L60" s="19"/>
      <c r="M60" s="18"/>
      <c r="N60" s="26">
        <f t="shared" si="0"/>
        <v>9.3314229508196718</v>
      </c>
    </row>
    <row r="61" spans="1:111" s="7" customFormat="1">
      <c r="A61" s="21" t="s">
        <v>36</v>
      </c>
      <c r="B61" s="13"/>
      <c r="C61" s="13" t="str">
        <f>'Price guide'!C52</f>
        <v>Briviesca</v>
      </c>
      <c r="D61" s="13"/>
      <c r="E61" s="20"/>
      <c r="F61" s="14"/>
      <c r="G61" s="13"/>
      <c r="H61" s="26">
        <f>Norway!H53</f>
        <v>9.4974309917355377</v>
      </c>
      <c r="I61" s="15"/>
      <c r="J61" s="37"/>
      <c r="K61" s="16"/>
      <c r="L61" s="16"/>
      <c r="M61" s="14"/>
      <c r="N61" s="26">
        <f t="shared" si="0"/>
        <v>9.4974309917355377</v>
      </c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</row>
    <row r="62" spans="1:111">
      <c r="A62" s="27"/>
      <c r="B62" s="13"/>
      <c r="C62" s="17" t="str">
        <f>'Price guide'!C53</f>
        <v>BP La Junquera</v>
      </c>
      <c r="D62" s="17"/>
      <c r="E62" s="13"/>
      <c r="F62" s="18"/>
      <c r="G62" s="17"/>
      <c r="H62" s="26">
        <f>Norway!H54</f>
        <v>9.3880293388429745</v>
      </c>
      <c r="I62" s="15"/>
      <c r="J62" s="38"/>
      <c r="K62" s="19"/>
      <c r="L62" s="19"/>
      <c r="M62" s="18"/>
      <c r="N62" s="26">
        <f t="shared" si="0"/>
        <v>9.3880293388429745</v>
      </c>
    </row>
    <row r="63" spans="1:111" s="7" customFormat="1">
      <c r="A63" s="27"/>
      <c r="B63" s="13"/>
      <c r="C63" s="17" t="str">
        <f>'Price guide'!C54</f>
        <v>IRUN Cepsa</v>
      </c>
      <c r="D63" s="17"/>
      <c r="E63" s="13"/>
      <c r="F63" s="18"/>
      <c r="G63" s="17"/>
      <c r="H63" s="26">
        <f>Norway!H55</f>
        <v>9.230764462809919</v>
      </c>
      <c r="I63" s="15"/>
      <c r="J63" s="38"/>
      <c r="K63" s="19"/>
      <c r="L63" s="19"/>
      <c r="M63" s="18"/>
      <c r="N63" s="26">
        <f t="shared" si="0"/>
        <v>9.230764462809919</v>
      </c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</row>
    <row r="64" spans="1:111">
      <c r="A64" s="21"/>
      <c r="B64" s="13"/>
      <c r="C64" s="13"/>
      <c r="D64" s="13"/>
      <c r="E64" s="13"/>
      <c r="F64" s="14"/>
      <c r="G64" s="13"/>
      <c r="H64" s="26"/>
      <c r="I64" s="15"/>
      <c r="J64" s="37"/>
      <c r="K64" s="16"/>
      <c r="L64" s="16"/>
      <c r="M64" s="14"/>
      <c r="N64" s="26">
        <f t="shared" ref="N64:N70" si="1">H64-J64</f>
        <v>0</v>
      </c>
    </row>
    <row r="65" spans="1:111">
      <c r="A65" s="27"/>
      <c r="B65" s="13"/>
      <c r="C65" s="17"/>
      <c r="D65" s="17"/>
      <c r="E65" s="13"/>
      <c r="F65" s="18"/>
      <c r="G65" s="17"/>
      <c r="H65" s="26"/>
      <c r="I65" s="15"/>
      <c r="J65" s="38"/>
      <c r="K65" s="19"/>
      <c r="L65" s="19"/>
      <c r="M65" s="18"/>
      <c r="N65" s="26">
        <f t="shared" si="1"/>
        <v>0</v>
      </c>
    </row>
    <row r="66" spans="1:111">
      <c r="A66" s="21" t="s">
        <v>40</v>
      </c>
      <c r="B66" s="13"/>
      <c r="C66" s="13" t="str">
        <f>'Price guide'!C55</f>
        <v>,</v>
      </c>
      <c r="D66" s="13"/>
      <c r="E66" s="20"/>
      <c r="F66" s="14"/>
      <c r="G66" s="13"/>
      <c r="H66" s="26">
        <f>Norway!H56</f>
        <v>10.753768837459635</v>
      </c>
      <c r="I66" s="15"/>
      <c r="J66" s="37"/>
      <c r="K66" s="16"/>
      <c r="L66" s="16"/>
      <c r="M66" s="14"/>
      <c r="N66" s="26">
        <f t="shared" si="1"/>
        <v>10.753768837459635</v>
      </c>
    </row>
    <row r="67" spans="1:111">
      <c r="A67" s="27"/>
      <c r="B67" s="13"/>
      <c r="C67" s="17"/>
      <c r="D67" s="17"/>
      <c r="E67" s="20"/>
      <c r="F67" s="18"/>
      <c r="G67" s="17"/>
      <c r="H67" s="26"/>
      <c r="I67" s="15"/>
      <c r="J67" s="38"/>
      <c r="K67" s="19"/>
      <c r="L67" s="19"/>
      <c r="M67" s="18"/>
      <c r="N67" s="26">
        <f t="shared" si="1"/>
        <v>0</v>
      </c>
    </row>
    <row r="68" spans="1:111">
      <c r="A68" s="21"/>
      <c r="B68" s="13"/>
      <c r="C68" s="13"/>
      <c r="D68" s="13"/>
      <c r="E68" s="20"/>
      <c r="F68" s="14"/>
      <c r="G68" s="13"/>
      <c r="H68" s="26"/>
      <c r="I68" s="15"/>
      <c r="J68" s="37"/>
      <c r="K68" s="16"/>
      <c r="L68" s="16"/>
      <c r="M68" s="14"/>
      <c r="N68" s="26">
        <f t="shared" si="1"/>
        <v>0</v>
      </c>
    </row>
    <row r="69" spans="1:111">
      <c r="A69" s="27" t="s">
        <v>72</v>
      </c>
      <c r="B69" s="13"/>
      <c r="C69" s="17" t="str">
        <f>'Price guide'!C56</f>
        <v>Average</v>
      </c>
      <c r="D69" s="17"/>
      <c r="E69" s="20"/>
      <c r="F69" s="18"/>
      <c r="G69" s="17"/>
      <c r="H69" s="26">
        <f>Norway!H57</f>
        <v>11.968778456937326</v>
      </c>
      <c r="I69" s="15"/>
      <c r="J69" s="38"/>
      <c r="K69" s="19"/>
      <c r="L69" s="19"/>
      <c r="M69" s="18"/>
      <c r="N69" s="26">
        <f t="shared" si="1"/>
        <v>11.968778456937326</v>
      </c>
    </row>
    <row r="70" spans="1:111">
      <c r="A70" s="21" t="s">
        <v>21</v>
      </c>
      <c r="B70" s="13"/>
      <c r="C70" s="13" t="str">
        <f>'Price guide'!C57</f>
        <v>Lancaster</v>
      </c>
      <c r="D70" s="13"/>
      <c r="E70" s="13"/>
      <c r="F70" s="14"/>
      <c r="G70" s="13"/>
      <c r="H70" s="26">
        <f>Norway!H58</f>
        <v>11.673768818187359</v>
      </c>
      <c r="I70" s="15"/>
      <c r="J70" s="37"/>
      <c r="K70" s="22"/>
      <c r="L70" s="22"/>
      <c r="M70" s="14"/>
      <c r="N70" s="26">
        <f t="shared" si="1"/>
        <v>11.673768818187359</v>
      </c>
    </row>
    <row r="71" spans="1:111" s="7" customFormat="1">
      <c r="A71" s="41"/>
      <c r="B71" s="5"/>
      <c r="C71" s="5"/>
      <c r="D71" s="5"/>
      <c r="E71" s="5"/>
      <c r="F71" s="42"/>
      <c r="G71" s="5"/>
      <c r="H71" s="2"/>
      <c r="I71" s="5"/>
      <c r="J71" s="5"/>
      <c r="K71" s="5"/>
      <c r="L71" s="5"/>
      <c r="M71" s="5"/>
      <c r="N71" s="2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</row>
    <row r="72" spans="1:111">
      <c r="H72" s="2"/>
      <c r="I72" s="5"/>
      <c r="J72" s="2"/>
    </row>
    <row r="74" spans="1:111">
      <c r="H74" s="2"/>
      <c r="I74" s="5"/>
      <c r="J74" s="2"/>
    </row>
    <row r="75" spans="1:111">
      <c r="H75" s="2"/>
      <c r="I75" s="5"/>
      <c r="J75" s="2"/>
    </row>
    <row r="76" spans="1:111">
      <c r="A76" s="2"/>
      <c r="F76" s="2"/>
      <c r="H76" s="2"/>
      <c r="I76" s="5"/>
      <c r="J76" s="2"/>
      <c r="L76" s="2"/>
    </row>
    <row r="78" spans="1:111"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</sheetData>
  <mergeCells count="3">
    <mergeCell ref="C1:D1"/>
    <mergeCell ref="F1:H1"/>
    <mergeCell ref="M1:N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Z79"/>
  <sheetViews>
    <sheetView workbookViewId="0">
      <selection activeCell="E47" sqref="E47"/>
    </sheetView>
  </sheetViews>
  <sheetFormatPr defaultRowHeight="12.75"/>
  <cols>
    <col min="1" max="1" width="18.140625" style="24" customWidth="1"/>
    <col min="2" max="2" width="0.28515625" style="5" customWidth="1"/>
    <col min="3" max="3" width="25.42578125" style="2" customWidth="1"/>
    <col min="4" max="4" width="7.85546875" style="2" customWidth="1"/>
    <col min="5" max="5" width="0.28515625" style="5" customWidth="1"/>
    <col min="6" max="6" width="2" style="4" customWidth="1"/>
    <col min="7" max="7" width="1.140625" style="2" customWidth="1"/>
    <col min="8" max="8" width="11.28515625" style="3" customWidth="1"/>
    <col min="9" max="9" width="0.28515625" style="6" customWidth="1"/>
    <col min="10" max="10" width="11.7109375" style="3" customWidth="1"/>
    <col min="11" max="11" width="0.7109375" style="2" customWidth="1"/>
    <col min="12" max="12" width="0.28515625" style="5" customWidth="1"/>
    <col min="13" max="13" width="5" style="2" customWidth="1"/>
    <col min="14" max="14" width="10.5703125" style="2" customWidth="1"/>
    <col min="15" max="16384" width="9.140625" style="5"/>
  </cols>
  <sheetData>
    <row r="1" spans="1:14" ht="33.75" customHeight="1">
      <c r="A1" s="28" t="s">
        <v>7</v>
      </c>
      <c r="B1" s="10"/>
      <c r="C1" s="143" t="s">
        <v>164</v>
      </c>
      <c r="D1" s="143"/>
      <c r="E1" s="10"/>
      <c r="F1" s="144" t="s">
        <v>107</v>
      </c>
      <c r="G1" s="144"/>
      <c r="H1" s="144"/>
      <c r="I1" s="11"/>
      <c r="J1" s="29" t="s">
        <v>104</v>
      </c>
      <c r="K1" s="29"/>
      <c r="L1" s="11"/>
      <c r="M1" s="143" t="s">
        <v>106</v>
      </c>
      <c r="N1" s="143"/>
    </row>
    <row r="2" spans="1:14" ht="15.75">
      <c r="A2" s="25"/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8"/>
      <c r="N2" s="8"/>
    </row>
    <row r="3" spans="1:14">
      <c r="A3" s="21" t="s">
        <v>24</v>
      </c>
      <c r="B3" s="13"/>
      <c r="C3" s="13" t="str">
        <f>'Price guide'!C3</f>
        <v>OMV Gries Brennersee</v>
      </c>
      <c r="D3" s="13"/>
      <c r="E3" s="13"/>
      <c r="F3" s="14"/>
      <c r="G3" s="13"/>
      <c r="H3" s="26">
        <f>Sweden!H4</f>
        <v>10.605464000000001</v>
      </c>
      <c r="I3" s="15"/>
      <c r="J3" s="37"/>
      <c r="K3" s="16"/>
      <c r="L3" s="16"/>
      <c r="N3" s="26">
        <f>H3-J3</f>
        <v>10.605464000000001</v>
      </c>
    </row>
    <row r="4" spans="1:14">
      <c r="A4" s="27"/>
      <c r="B4" s="13"/>
      <c r="C4" s="17" t="str">
        <f>'Price guide'!C4</f>
        <v>Hart/Villach</v>
      </c>
      <c r="D4" s="17"/>
      <c r="E4" s="13"/>
      <c r="F4" s="18"/>
      <c r="G4" s="17"/>
      <c r="H4" s="26">
        <f>Sweden!H5</f>
        <v>10.248728</v>
      </c>
      <c r="I4" s="15"/>
      <c r="J4" s="38"/>
      <c r="K4" s="19"/>
      <c r="L4" s="16"/>
      <c r="M4" s="18"/>
      <c r="N4" s="26">
        <f t="shared" ref="N4:N65" si="0">H4-J4</f>
        <v>10.248728</v>
      </c>
    </row>
    <row r="5" spans="1:14">
      <c r="A5" s="21"/>
      <c r="B5" s="13"/>
      <c r="C5" s="13" t="str">
        <f>'Price guide'!C5</f>
        <v>Eurotruck Niederndorf + others</v>
      </c>
      <c r="D5" s="13"/>
      <c r="E5" s="20"/>
      <c r="F5" s="14"/>
      <c r="G5" s="13"/>
      <c r="H5" s="26">
        <f>Sweden!H6</f>
        <v>10.486552000000001</v>
      </c>
      <c r="I5" s="15"/>
      <c r="J5" s="37"/>
      <c r="K5" s="16"/>
      <c r="L5" s="16"/>
      <c r="M5" s="14"/>
      <c r="N5" s="26">
        <f t="shared" si="0"/>
        <v>10.486552000000001</v>
      </c>
    </row>
    <row r="6" spans="1:14">
      <c r="A6" s="27"/>
      <c r="B6" s="13"/>
      <c r="C6" s="17" t="str">
        <f>'Price guide'!C6</f>
        <v>Agip IBK-Amras</v>
      </c>
      <c r="D6" s="17"/>
      <c r="E6" s="13"/>
      <c r="F6" s="18"/>
      <c r="G6" s="17"/>
      <c r="H6" s="26">
        <f>Sweden!H7</f>
        <v>10.397368000000002</v>
      </c>
      <c r="I6" s="15"/>
      <c r="J6" s="38"/>
      <c r="K6" s="19"/>
      <c r="L6" s="16"/>
      <c r="M6" s="18"/>
      <c r="N6" s="26">
        <f t="shared" si="0"/>
        <v>10.397368000000002</v>
      </c>
    </row>
    <row r="7" spans="1:14">
      <c r="A7" s="21"/>
      <c r="B7" s="13"/>
      <c r="C7" s="13" t="str">
        <f>'Price guide'!C7</f>
        <v>Unterpremstätten</v>
      </c>
      <c r="D7" s="13"/>
      <c r="E7" s="21"/>
      <c r="F7" s="14"/>
      <c r="G7" s="13"/>
      <c r="H7" s="26">
        <f>Sweden!H8</f>
        <v>9.7805119999999999</v>
      </c>
      <c r="I7" s="15"/>
      <c r="J7" s="37"/>
      <c r="K7" s="16"/>
      <c r="L7" s="16"/>
      <c r="M7" s="14"/>
      <c r="N7" s="26">
        <f t="shared" si="0"/>
        <v>9.7805119999999999</v>
      </c>
    </row>
    <row r="8" spans="1:14">
      <c r="A8" s="27"/>
      <c r="B8" s="13"/>
      <c r="C8" s="17" t="str">
        <f>'Price guide'!C8</f>
        <v>Kufstein</v>
      </c>
      <c r="D8" s="17"/>
      <c r="E8" s="13"/>
      <c r="F8" s="18"/>
      <c r="G8" s="17"/>
      <c r="H8" s="26">
        <f>Sweden!H9</f>
        <v>10.025768000000001</v>
      </c>
      <c r="I8" s="15"/>
      <c r="J8" s="38"/>
      <c r="K8" s="19"/>
      <c r="L8" s="16"/>
      <c r="M8" s="18"/>
      <c r="N8" s="26">
        <f t="shared" si="0"/>
        <v>10.025768000000001</v>
      </c>
    </row>
    <row r="9" spans="1:14">
      <c r="A9" s="21"/>
      <c r="B9" s="13"/>
      <c r="C9" s="13"/>
      <c r="D9" s="13"/>
      <c r="E9" s="13"/>
      <c r="F9" s="14"/>
      <c r="G9" s="13"/>
      <c r="H9" s="26"/>
      <c r="I9" s="15"/>
      <c r="J9" s="37"/>
      <c r="K9" s="16"/>
      <c r="L9" s="16"/>
      <c r="M9" s="14"/>
      <c r="N9" s="26">
        <f t="shared" si="0"/>
        <v>0</v>
      </c>
    </row>
    <row r="10" spans="1:14">
      <c r="A10" s="27"/>
      <c r="B10" s="13" t="s">
        <v>124</v>
      </c>
      <c r="C10" s="17"/>
      <c r="D10" s="17"/>
      <c r="E10" s="13"/>
      <c r="F10" s="18"/>
      <c r="G10" s="17"/>
      <c r="H10" s="26"/>
      <c r="I10" s="15"/>
      <c r="J10" s="38"/>
      <c r="K10" s="19"/>
      <c r="L10" s="16"/>
      <c r="M10" s="18"/>
      <c r="N10" s="26">
        <f t="shared" si="0"/>
        <v>0</v>
      </c>
    </row>
    <row r="11" spans="1:14">
      <c r="A11" s="27" t="s">
        <v>23</v>
      </c>
      <c r="B11" s="13"/>
      <c r="C11" s="17" t="str">
        <f>'Price guide'!C9</f>
        <v>G.&amp;V. / BP list price</v>
      </c>
      <c r="D11" s="17"/>
      <c r="E11" s="20"/>
      <c r="F11" s="18"/>
      <c r="G11" s="17"/>
      <c r="H11" s="26">
        <f>Sweden!H10</f>
        <v>10.70208</v>
      </c>
      <c r="I11" s="15"/>
      <c r="J11" s="38"/>
      <c r="K11" s="19"/>
      <c r="L11" s="16"/>
      <c r="M11" s="18"/>
      <c r="N11" s="26">
        <f t="shared" si="0"/>
        <v>10.70208</v>
      </c>
    </row>
    <row r="12" spans="1:14">
      <c r="A12" s="21"/>
      <c r="B12" s="13"/>
      <c r="C12" s="13" t="str">
        <f>'Price guide'!C10</f>
        <v>Poweroil list price</v>
      </c>
      <c r="D12" s="13"/>
      <c r="E12" s="20"/>
      <c r="F12" s="14"/>
      <c r="G12" s="13"/>
      <c r="H12" s="26">
        <f>Sweden!H11</f>
        <v>10.70208</v>
      </c>
      <c r="I12" s="15"/>
      <c r="J12" s="37"/>
      <c r="K12" s="16"/>
      <c r="L12" s="16"/>
      <c r="M12" s="14"/>
      <c r="N12" s="26">
        <f t="shared" si="0"/>
        <v>10.70208</v>
      </c>
    </row>
    <row r="13" spans="1:14">
      <c r="A13" s="27"/>
      <c r="B13" s="13"/>
      <c r="C13" s="17"/>
      <c r="D13" s="17"/>
      <c r="E13" s="20"/>
      <c r="F13" s="18"/>
      <c r="G13" s="17"/>
      <c r="H13" s="26"/>
      <c r="I13" s="15"/>
      <c r="J13" s="38"/>
      <c r="K13" s="16"/>
      <c r="L13" s="16"/>
      <c r="M13" s="18"/>
      <c r="N13" s="26">
        <f t="shared" si="0"/>
        <v>0</v>
      </c>
    </row>
    <row r="14" spans="1:14">
      <c r="A14" s="21"/>
      <c r="B14" s="13"/>
      <c r="C14" s="13"/>
      <c r="D14" s="13"/>
      <c r="E14" s="20"/>
      <c r="F14" s="14"/>
      <c r="G14" s="13"/>
      <c r="H14" s="26"/>
      <c r="I14" s="15"/>
      <c r="J14" s="37"/>
      <c r="K14" s="16"/>
      <c r="L14" s="16"/>
      <c r="M14" s="14"/>
      <c r="N14" s="26">
        <f t="shared" si="0"/>
        <v>0</v>
      </c>
    </row>
    <row r="15" spans="1:14">
      <c r="A15" s="27" t="s">
        <v>74</v>
      </c>
      <c r="B15" s="13"/>
      <c r="C15" s="17" t="str">
        <f>'Price guide'!C11</f>
        <v>Average</v>
      </c>
      <c r="D15" s="17"/>
      <c r="E15" s="20"/>
      <c r="F15" s="18"/>
      <c r="G15" s="17"/>
      <c r="H15" s="26">
        <f>Sweden!H12</f>
        <v>9.8419470293486047</v>
      </c>
      <c r="I15" s="15"/>
      <c r="J15" s="38"/>
      <c r="K15" s="19"/>
      <c r="L15" s="16"/>
      <c r="M15" s="18"/>
      <c r="N15" s="26">
        <f t="shared" si="0"/>
        <v>9.8419470293486047</v>
      </c>
    </row>
    <row r="16" spans="1:14">
      <c r="A16" s="21" t="s">
        <v>63</v>
      </c>
      <c r="B16" s="13"/>
      <c r="C16" s="13" t="str">
        <f>'Price guide'!C12</f>
        <v>Average</v>
      </c>
      <c r="D16" s="13"/>
      <c r="E16" s="13"/>
      <c r="F16" s="14"/>
      <c r="G16" s="13"/>
      <c r="H16" s="26">
        <f>Sweden!H13</f>
        <v>10.002138439954548</v>
      </c>
      <c r="I16" s="15"/>
      <c r="J16" s="37"/>
      <c r="K16" s="16"/>
      <c r="L16" s="16"/>
      <c r="M16" s="14"/>
      <c r="N16" s="26">
        <f t="shared" si="0"/>
        <v>10.002138439954548</v>
      </c>
    </row>
    <row r="17" spans="1:14">
      <c r="A17" s="27" t="s">
        <v>28</v>
      </c>
      <c r="B17" s="13"/>
      <c r="C17" s="17" t="str">
        <f>'Price guide'!C13</f>
        <v>OMV</v>
      </c>
      <c r="D17" s="17"/>
      <c r="E17" s="13"/>
      <c r="F17" s="18"/>
      <c r="G17" s="17"/>
      <c r="H17" s="26">
        <f>Sweden!H14</f>
        <v>9.3631496062992134</v>
      </c>
      <c r="I17" s="15"/>
      <c r="J17" s="38"/>
      <c r="K17" s="19"/>
      <c r="L17" s="16"/>
      <c r="M17" s="18"/>
      <c r="N17" s="26">
        <f t="shared" si="0"/>
        <v>9.3631496062992134</v>
      </c>
    </row>
    <row r="18" spans="1:14">
      <c r="A18" s="21" t="s">
        <v>39</v>
      </c>
      <c r="B18" s="13"/>
      <c r="C18" s="13" t="str">
        <f>'Price guide'!C14</f>
        <v xml:space="preserve">list price  </v>
      </c>
      <c r="D18" s="13"/>
      <c r="E18" s="13"/>
      <c r="F18" s="14"/>
      <c r="G18" s="13"/>
      <c r="H18" s="26">
        <f>Sweden!H15</f>
        <v>11.042682211055277</v>
      </c>
      <c r="I18" s="15"/>
      <c r="J18" s="37"/>
      <c r="K18" s="16"/>
      <c r="L18" s="16"/>
      <c r="M18" s="14"/>
      <c r="N18" s="26">
        <f t="shared" si="0"/>
        <v>11.042682211055277</v>
      </c>
    </row>
    <row r="19" spans="1:14">
      <c r="A19" s="27"/>
      <c r="B19" s="13"/>
      <c r="C19" s="17"/>
      <c r="D19" s="17"/>
      <c r="E19" s="13"/>
      <c r="F19" s="18"/>
      <c r="G19" s="17"/>
      <c r="H19" s="26"/>
      <c r="I19" s="15"/>
      <c r="J19" s="38"/>
      <c r="K19" s="16"/>
      <c r="L19" s="16"/>
      <c r="M19" s="18"/>
      <c r="N19" s="26">
        <f t="shared" si="0"/>
        <v>0</v>
      </c>
    </row>
    <row r="20" spans="1:14">
      <c r="A20" s="21"/>
      <c r="B20" s="13"/>
      <c r="C20" s="13"/>
      <c r="D20" s="13"/>
      <c r="E20" s="13"/>
      <c r="F20" s="14"/>
      <c r="G20" s="13"/>
      <c r="H20" s="26"/>
      <c r="I20" s="15"/>
      <c r="J20" s="37"/>
      <c r="K20" s="16"/>
      <c r="L20" s="16"/>
      <c r="M20" s="14"/>
      <c r="N20" s="26">
        <f t="shared" si="0"/>
        <v>0</v>
      </c>
    </row>
    <row r="21" spans="1:14">
      <c r="A21" s="27" t="s">
        <v>30</v>
      </c>
      <c r="B21" s="13"/>
      <c r="C21" s="17" t="str">
        <f>'Price guide'!C15</f>
        <v xml:space="preserve">list price  </v>
      </c>
      <c r="D21" s="17"/>
      <c r="E21" s="20"/>
      <c r="F21" s="18"/>
      <c r="G21" s="17"/>
      <c r="H21" s="26">
        <f>Sweden!H16</f>
        <v>10.107520000000001</v>
      </c>
      <c r="I21" s="15"/>
      <c r="J21" s="38"/>
      <c r="K21" s="19"/>
      <c r="L21" s="16"/>
      <c r="M21" s="18"/>
      <c r="N21" s="26">
        <f t="shared" si="0"/>
        <v>10.107520000000001</v>
      </c>
    </row>
    <row r="22" spans="1:14">
      <c r="A22" s="21" t="s">
        <v>9</v>
      </c>
      <c r="B22" s="13"/>
      <c r="C22" s="13" t="str">
        <f>'Price guide'!C16</f>
        <v>St. Priest Truckstop</v>
      </c>
      <c r="D22" s="13"/>
      <c r="E22" s="13"/>
      <c r="F22" s="14"/>
      <c r="G22" s="13"/>
      <c r="H22" s="26">
        <f>Sweden!H17</f>
        <v>9.951448000000001</v>
      </c>
      <c r="I22" s="15"/>
      <c r="J22" s="37"/>
      <c r="K22" s="22"/>
      <c r="L22" s="22"/>
      <c r="M22" s="14"/>
      <c r="N22" s="26">
        <f t="shared" si="0"/>
        <v>9.951448000000001</v>
      </c>
    </row>
    <row r="23" spans="1:14">
      <c r="A23" s="27"/>
      <c r="B23" s="13"/>
      <c r="C23" s="17" t="str">
        <f>'Price guide'!C17</f>
        <v>Macon BP</v>
      </c>
      <c r="D23" s="17"/>
      <c r="E23" s="13"/>
      <c r="F23" s="18"/>
      <c r="G23" s="17"/>
      <c r="H23" s="26">
        <f>Sweden!H18</f>
        <v>9.951448000000001</v>
      </c>
      <c r="I23" s="15"/>
      <c r="J23" s="38"/>
      <c r="K23" s="23"/>
      <c r="L23" s="22"/>
      <c r="M23" s="18"/>
      <c r="N23" s="26">
        <f t="shared" si="0"/>
        <v>9.951448000000001</v>
      </c>
    </row>
    <row r="24" spans="1:14">
      <c r="A24" s="21"/>
      <c r="B24" s="13"/>
      <c r="C24" s="13" t="str">
        <f>'Price guide'!C18</f>
        <v>Le Havre</v>
      </c>
      <c r="D24" s="13"/>
      <c r="E24" s="13"/>
      <c r="F24" s="14"/>
      <c r="G24" s="13"/>
      <c r="H24" s="26">
        <f>Sweden!H19</f>
        <v>9.951448000000001</v>
      </c>
      <c r="I24" s="15"/>
      <c r="J24" s="37"/>
      <c r="K24" s="22"/>
      <c r="L24" s="22"/>
      <c r="M24" s="14"/>
      <c r="N24" s="26">
        <f t="shared" si="0"/>
        <v>9.951448000000001</v>
      </c>
    </row>
    <row r="25" spans="1:14">
      <c r="A25" s="27"/>
      <c r="B25" s="13"/>
      <c r="C25" s="17" t="str">
        <f>'Price guide'!C19</f>
        <v>ROYE BP Truckstop</v>
      </c>
      <c r="D25" s="17"/>
      <c r="E25" s="13"/>
      <c r="F25" s="18"/>
      <c r="G25" s="17"/>
      <c r="H25" s="26">
        <f>Sweden!H20</f>
        <v>9.988608000000001</v>
      </c>
      <c r="I25" s="15"/>
      <c r="J25" s="38"/>
      <c r="K25" s="23"/>
      <c r="L25" s="22"/>
      <c r="M25" s="18"/>
      <c r="N25" s="26">
        <f t="shared" si="0"/>
        <v>9.988608000000001</v>
      </c>
    </row>
    <row r="26" spans="1:14">
      <c r="A26" s="21"/>
      <c r="B26" s="13"/>
      <c r="C26" s="13" t="str">
        <f>'Price guide'!C20</f>
        <v>Calais</v>
      </c>
      <c r="D26" s="13"/>
      <c r="E26" s="13"/>
      <c r="F26" s="14"/>
      <c r="G26" s="13"/>
      <c r="H26" s="26">
        <f>Sweden!H21</f>
        <v>10.092656000000002</v>
      </c>
      <c r="I26" s="15"/>
      <c r="J26" s="37"/>
      <c r="K26" s="22"/>
      <c r="L26" s="22"/>
      <c r="M26" s="14"/>
      <c r="N26" s="26">
        <f t="shared" si="0"/>
        <v>10.092656000000002</v>
      </c>
    </row>
    <row r="27" spans="1:14">
      <c r="A27" s="27"/>
      <c r="B27" s="13"/>
      <c r="C27" s="17"/>
      <c r="D27" s="17"/>
      <c r="E27" s="13"/>
      <c r="F27" s="18"/>
      <c r="G27" s="17"/>
      <c r="H27" s="26"/>
      <c r="I27" s="15"/>
      <c r="J27" s="38"/>
      <c r="K27" s="22"/>
      <c r="L27" s="22"/>
      <c r="M27" s="18"/>
      <c r="N27" s="26">
        <f t="shared" si="0"/>
        <v>0</v>
      </c>
    </row>
    <row r="28" spans="1:14">
      <c r="A28" s="21"/>
      <c r="B28" s="13"/>
      <c r="C28" s="13"/>
      <c r="D28" s="13"/>
      <c r="E28" s="13"/>
      <c r="F28" s="14"/>
      <c r="G28" s="13"/>
      <c r="H28" s="26"/>
      <c r="I28" s="15"/>
      <c r="J28" s="37"/>
      <c r="K28" s="22"/>
      <c r="L28" s="22"/>
      <c r="M28" s="14"/>
      <c r="N28" s="26">
        <f t="shared" si="0"/>
        <v>0</v>
      </c>
    </row>
    <row r="29" spans="1:14">
      <c r="A29" s="27" t="s">
        <v>11</v>
      </c>
      <c r="B29" s="13"/>
      <c r="C29" s="17" t="str">
        <f>'Price guide'!C21</f>
        <v xml:space="preserve">Aral Bockel/Gyhum </v>
      </c>
      <c r="D29" s="17"/>
      <c r="E29" s="13"/>
      <c r="F29" s="18"/>
      <c r="G29" s="17"/>
      <c r="H29" s="26">
        <f>Sweden!H22</f>
        <v>10.035073613445379</v>
      </c>
      <c r="I29" s="15"/>
      <c r="J29" s="38"/>
      <c r="K29" s="19"/>
      <c r="L29" s="16"/>
      <c r="M29" s="18"/>
      <c r="N29" s="26">
        <f t="shared" si="0"/>
        <v>10.035073613445379</v>
      </c>
    </row>
    <row r="30" spans="1:14">
      <c r="A30" s="21"/>
      <c r="B30" s="13"/>
      <c r="C30" s="13" t="str">
        <f>'Price guide'!C22</f>
        <v>Ilsfeld Truckst.</v>
      </c>
      <c r="D30" s="13"/>
      <c r="E30" s="13"/>
      <c r="F30" s="14"/>
      <c r="G30" s="13"/>
      <c r="H30" s="26">
        <f>Sweden!H23</f>
        <v>9.9601290756302525</v>
      </c>
      <c r="I30" s="15"/>
      <c r="J30" s="37"/>
      <c r="K30" s="16"/>
      <c r="L30" s="16"/>
      <c r="M30" s="14"/>
      <c r="N30" s="26">
        <f t="shared" si="0"/>
        <v>9.9601290756302525</v>
      </c>
    </row>
    <row r="31" spans="1:14">
      <c r="A31" s="27"/>
      <c r="B31" s="13"/>
      <c r="C31" s="17" t="str">
        <f>'Price guide'!C23</f>
        <v>Bockenem</v>
      </c>
      <c r="D31" s="17"/>
      <c r="E31" s="13"/>
      <c r="F31" s="18"/>
      <c r="G31" s="17"/>
      <c r="H31" s="26">
        <f>Sweden!H24</f>
        <v>10.334851764705883</v>
      </c>
      <c r="I31" s="15"/>
      <c r="J31" s="38"/>
      <c r="K31" s="19"/>
      <c r="L31" s="16"/>
      <c r="M31" s="18"/>
      <c r="N31" s="26">
        <f t="shared" si="0"/>
        <v>10.334851764705883</v>
      </c>
    </row>
    <row r="32" spans="1:14">
      <c r="A32" s="21"/>
      <c r="B32" s="13"/>
      <c r="C32" s="13" t="str">
        <f>'Price guide'!C24</f>
        <v>Köln Truckstop</v>
      </c>
      <c r="D32" s="13"/>
      <c r="E32" s="13"/>
      <c r="F32" s="14"/>
      <c r="G32" s="13"/>
      <c r="H32" s="26">
        <f>Sweden!H25</f>
        <v>10.184962689075629</v>
      </c>
      <c r="I32" s="15"/>
      <c r="J32" s="37"/>
      <c r="K32" s="16"/>
      <c r="L32" s="16"/>
      <c r="M32" s="14"/>
      <c r="N32" s="26">
        <f t="shared" si="0"/>
        <v>10.184962689075629</v>
      </c>
    </row>
    <row r="33" spans="1:14">
      <c r="A33" s="27"/>
      <c r="B33" s="13"/>
      <c r="C33" s="17" t="str">
        <f>'Price guide'!C25</f>
        <v>Vogelsdorf Aral</v>
      </c>
      <c r="D33" s="17"/>
      <c r="E33" s="13"/>
      <c r="F33" s="18"/>
      <c r="G33" s="17"/>
      <c r="H33" s="26">
        <f>Sweden!H26</f>
        <v>10.035073613445379</v>
      </c>
      <c r="I33" s="15"/>
      <c r="J33" s="38"/>
      <c r="K33" s="19"/>
      <c r="L33" s="16"/>
      <c r="M33" s="18"/>
      <c r="N33" s="26">
        <f t="shared" si="0"/>
        <v>10.035073613445379</v>
      </c>
    </row>
    <row r="34" spans="1:14">
      <c r="A34" s="21"/>
      <c r="B34" s="13"/>
      <c r="C34" s="13" t="str">
        <f>'Price guide'!C26</f>
        <v>Zorbau</v>
      </c>
      <c r="D34" s="13"/>
      <c r="E34" s="13"/>
      <c r="F34" s="14"/>
      <c r="G34" s="13"/>
      <c r="H34" s="26">
        <f>Sweden!H27</f>
        <v>10.334851764705883</v>
      </c>
      <c r="I34" s="15"/>
      <c r="J34" s="37"/>
      <c r="K34" s="16"/>
      <c r="L34" s="16"/>
      <c r="M34" s="14"/>
      <c r="N34" s="26">
        <f t="shared" si="0"/>
        <v>10.334851764705883</v>
      </c>
    </row>
    <row r="35" spans="1:14">
      <c r="A35" s="27"/>
      <c r="B35" s="13"/>
      <c r="C35" s="17" t="str">
        <f>'Price guide'!C27</f>
        <v>Farhbinde</v>
      </c>
      <c r="D35" s="17"/>
      <c r="E35" s="13"/>
      <c r="F35" s="18"/>
      <c r="G35" s="17"/>
      <c r="H35" s="26">
        <f>Sweden!H28</f>
        <v>10.184962689075629</v>
      </c>
      <c r="I35" s="15"/>
      <c r="J35" s="38"/>
      <c r="K35" s="19"/>
      <c r="L35" s="16"/>
      <c r="M35" s="18"/>
      <c r="N35" s="26">
        <f t="shared" si="0"/>
        <v>10.184962689075629</v>
      </c>
    </row>
    <row r="36" spans="1:14">
      <c r="A36" s="21"/>
      <c r="B36" s="13"/>
      <c r="C36" s="13" t="str">
        <f>'Price guide'!C28</f>
        <v>Schwarmstedt</v>
      </c>
      <c r="D36" s="13"/>
      <c r="E36" s="13"/>
      <c r="F36" s="14"/>
      <c r="G36" s="13"/>
      <c r="H36" s="26">
        <f>Sweden!H29</f>
        <v>10.184962689075629</v>
      </c>
      <c r="I36" s="15"/>
      <c r="J36" s="37"/>
      <c r="K36" s="16"/>
      <c r="L36" s="16"/>
      <c r="M36" s="14"/>
      <c r="N36" s="26">
        <f t="shared" si="0"/>
        <v>10.184962689075629</v>
      </c>
    </row>
    <row r="37" spans="1:14">
      <c r="A37" s="27"/>
      <c r="B37" s="13"/>
      <c r="C37" s="17" t="str">
        <f>'Price guide'!C29</f>
        <v>Regensburg Truckstop</v>
      </c>
      <c r="D37" s="17"/>
      <c r="E37" s="13"/>
      <c r="F37" s="18"/>
      <c r="G37" s="17"/>
      <c r="H37" s="26">
        <f>Sweden!H30</f>
        <v>10.184962689075629</v>
      </c>
      <c r="I37" s="15"/>
      <c r="J37" s="38"/>
      <c r="K37" s="19"/>
      <c r="L37" s="16"/>
      <c r="M37" s="18"/>
      <c r="N37" s="26">
        <f t="shared" si="0"/>
        <v>10.184962689075629</v>
      </c>
    </row>
    <row r="38" spans="1:14">
      <c r="A38" s="21"/>
      <c r="B38" s="13"/>
      <c r="C38" s="13" t="str">
        <f>'Price guide'!C30</f>
        <v>Schlüsselfeld</v>
      </c>
      <c r="D38" s="13"/>
      <c r="E38" s="13"/>
      <c r="F38" s="14"/>
      <c r="G38" s="13"/>
      <c r="H38" s="26">
        <f>Sweden!H31</f>
        <v>10.110018151260505</v>
      </c>
      <c r="I38" s="15"/>
      <c r="J38" s="37"/>
      <c r="K38" s="16"/>
      <c r="L38" s="16"/>
      <c r="M38" s="14"/>
      <c r="N38" s="26">
        <f t="shared" si="0"/>
        <v>10.110018151260505</v>
      </c>
    </row>
    <row r="39" spans="1:14">
      <c r="A39" s="27"/>
      <c r="B39" s="13"/>
      <c r="C39" s="17" t="str">
        <f>'Price guide'!C31</f>
        <v>Kiel</v>
      </c>
      <c r="D39" s="17"/>
      <c r="E39" s="13"/>
      <c r="F39" s="18"/>
      <c r="G39" s="17"/>
      <c r="H39" s="26">
        <f>Sweden!H32</f>
        <v>10.184962689075629</v>
      </c>
      <c r="I39" s="15"/>
      <c r="J39" s="38"/>
      <c r="K39" s="19"/>
      <c r="L39" s="16"/>
      <c r="M39" s="18"/>
      <c r="N39" s="26">
        <f t="shared" si="0"/>
        <v>10.184962689075629</v>
      </c>
    </row>
    <row r="40" spans="1:14">
      <c r="A40" s="21"/>
      <c r="B40" s="13"/>
      <c r="C40" s="13" t="str">
        <f>'Price guide'!C32</f>
        <v>Molfsee Syd f. Kiel</v>
      </c>
      <c r="D40" s="13"/>
      <c r="E40" s="13"/>
      <c r="F40" s="14"/>
      <c r="G40" s="13"/>
      <c r="H40" s="26">
        <f>Sweden!H33</f>
        <v>10.259907226890757</v>
      </c>
      <c r="I40" s="15"/>
      <c r="J40" s="37"/>
      <c r="K40" s="16"/>
      <c r="L40" s="16"/>
      <c r="M40" s="14"/>
      <c r="N40" s="26">
        <f t="shared" si="0"/>
        <v>10.259907226890757</v>
      </c>
    </row>
    <row r="41" spans="1:14">
      <c r="A41" s="27"/>
      <c r="B41" s="13"/>
      <c r="C41" s="17" t="str">
        <f>'Price guide'!C33</f>
        <v>Schopsdorf</v>
      </c>
      <c r="D41" s="17"/>
      <c r="E41" s="13"/>
      <c r="F41" s="18"/>
      <c r="G41" s="17"/>
      <c r="H41" s="26">
        <f>Sweden!H34</f>
        <v>10.184962689075629</v>
      </c>
      <c r="I41" s="15"/>
      <c r="J41" s="38"/>
      <c r="K41" s="19"/>
      <c r="L41" s="16"/>
      <c r="M41" s="18"/>
      <c r="N41" s="26">
        <f t="shared" si="0"/>
        <v>10.184962689075629</v>
      </c>
    </row>
    <row r="42" spans="1:14">
      <c r="A42" s="21"/>
      <c r="B42" s="13"/>
      <c r="C42" s="13" t="str">
        <f>'Price guide'!C34</f>
        <v>Reinfeld</v>
      </c>
      <c r="D42" s="13"/>
      <c r="E42" s="13"/>
      <c r="F42" s="14"/>
      <c r="G42" s="13"/>
      <c r="H42" s="26">
        <f>Sweden!H35</f>
        <v>10.259907226890757</v>
      </c>
      <c r="I42" s="15"/>
      <c r="J42" s="37"/>
      <c r="K42" s="16"/>
      <c r="L42" s="16"/>
      <c r="M42" s="14"/>
      <c r="N42" s="26">
        <f t="shared" si="0"/>
        <v>10.259907226890757</v>
      </c>
    </row>
    <row r="43" spans="1:14">
      <c r="A43" s="27"/>
      <c r="B43" s="13"/>
      <c r="C43" s="17" t="str">
        <f>'Price guide'!C35</f>
        <v>Agip Holdorf</v>
      </c>
      <c r="D43" s="17"/>
      <c r="E43" s="20"/>
      <c r="F43" s="18"/>
      <c r="G43" s="17"/>
      <c r="H43" s="26">
        <f>Sweden!H36</f>
        <v>10.484740840336135</v>
      </c>
      <c r="I43" s="15"/>
      <c r="J43" s="38"/>
      <c r="K43" s="19"/>
      <c r="L43" s="16"/>
      <c r="M43" s="18"/>
      <c r="N43" s="26">
        <f t="shared" si="0"/>
        <v>10.484740840336135</v>
      </c>
    </row>
    <row r="44" spans="1:14">
      <c r="A44" s="21"/>
      <c r="B44" s="13"/>
      <c r="C44" s="13"/>
      <c r="D44" s="13"/>
      <c r="E44" s="20"/>
      <c r="F44" s="14"/>
      <c r="G44" s="13"/>
      <c r="H44" s="26"/>
      <c r="I44" s="15"/>
      <c r="J44" s="37"/>
      <c r="K44" s="16"/>
      <c r="L44" s="16"/>
      <c r="M44" s="14"/>
      <c r="N44" s="26">
        <f t="shared" si="0"/>
        <v>0</v>
      </c>
    </row>
    <row r="45" spans="1:14">
      <c r="A45" s="27"/>
      <c r="B45" s="13"/>
      <c r="C45" s="17"/>
      <c r="D45" s="17"/>
      <c r="E45" s="20"/>
      <c r="F45" s="18"/>
      <c r="G45" s="17"/>
      <c r="H45" s="26"/>
      <c r="I45" s="15"/>
      <c r="J45" s="38"/>
      <c r="K45" s="19"/>
      <c r="L45" s="16"/>
      <c r="M45" s="18"/>
      <c r="N45" s="26">
        <f t="shared" si="0"/>
        <v>0</v>
      </c>
    </row>
    <row r="46" spans="1:14">
      <c r="A46" s="21" t="s">
        <v>4</v>
      </c>
      <c r="B46" s="13"/>
      <c r="C46" s="13" t="str">
        <f>'Price guide'!C36</f>
        <v>Average</v>
      </c>
      <c r="D46" s="13"/>
      <c r="E46" s="13"/>
      <c r="F46" s="14"/>
      <c r="G46" s="13"/>
      <c r="H46" s="26">
        <f>Sweden!H37</f>
        <v>10.259785365853659</v>
      </c>
      <c r="I46" s="15"/>
      <c r="J46" s="37"/>
      <c r="K46" s="16"/>
      <c r="L46" s="16"/>
      <c r="M46" s="14"/>
      <c r="N46" s="26">
        <f t="shared" si="0"/>
        <v>10.259785365853659</v>
      </c>
    </row>
    <row r="47" spans="1:14">
      <c r="A47" s="27" t="s">
        <v>35</v>
      </c>
      <c r="B47" s="13"/>
      <c r="C47" s="17" t="str">
        <f>'Price guide'!C37</f>
        <v xml:space="preserve">Venlo  </v>
      </c>
      <c r="D47" s="17"/>
      <c r="E47" s="20"/>
      <c r="F47" s="18"/>
      <c r="G47" s="17"/>
      <c r="H47" s="26">
        <f>Sweden!H38</f>
        <v>10.65785652892562</v>
      </c>
      <c r="I47" s="15"/>
      <c r="J47" s="38"/>
      <c r="K47" s="19"/>
      <c r="L47" s="16"/>
      <c r="M47" s="18"/>
      <c r="N47" s="26">
        <f t="shared" si="0"/>
        <v>10.65785652892562</v>
      </c>
    </row>
    <row r="48" spans="1:14">
      <c r="A48" s="21"/>
      <c r="B48" s="13"/>
      <c r="C48" s="13" t="str">
        <f>'Price guide'!C38</f>
        <v>Breda Autodieseloil</v>
      </c>
      <c r="D48" s="13"/>
      <c r="E48" s="20"/>
      <c r="F48" s="14"/>
      <c r="G48" s="13"/>
      <c r="H48" s="26">
        <f>Sweden!H39</f>
        <v>13.24419252892562</v>
      </c>
      <c r="I48" s="15"/>
      <c r="J48" s="37"/>
      <c r="K48" s="16"/>
      <c r="L48" s="16"/>
      <c r="M48" s="14"/>
      <c r="N48" s="26">
        <f t="shared" si="0"/>
        <v>13.24419252892562</v>
      </c>
    </row>
    <row r="49" spans="1:14">
      <c r="A49" s="27" t="s">
        <v>26</v>
      </c>
      <c r="B49" s="13"/>
      <c r="C49" s="17" t="str">
        <f>'Price guide'!C39</f>
        <v>Average Prices</v>
      </c>
      <c r="D49" s="17"/>
      <c r="E49" s="13"/>
      <c r="F49" s="18"/>
      <c r="G49" s="17"/>
      <c r="H49" s="26">
        <f>Sweden!H40</f>
        <v>9.53180074105404</v>
      </c>
      <c r="I49" s="15"/>
      <c r="J49" s="38"/>
      <c r="K49" s="19"/>
      <c r="L49" s="16"/>
      <c r="M49" s="18"/>
      <c r="N49" s="26">
        <f t="shared" si="0"/>
        <v>9.53180074105404</v>
      </c>
    </row>
    <row r="50" spans="1:14">
      <c r="A50" s="21" t="s">
        <v>38</v>
      </c>
      <c r="B50" s="13"/>
      <c r="C50" s="13" t="str">
        <f>'Price guide'!C40</f>
        <v>General</v>
      </c>
      <c r="D50" s="13"/>
      <c r="E50" s="13"/>
      <c r="F50" s="14"/>
      <c r="G50" s="13"/>
      <c r="H50" s="26">
        <f>Sweden!H41</f>
        <v>12.288385573770492</v>
      </c>
      <c r="I50" s="15"/>
      <c r="J50" s="37"/>
      <c r="K50" s="16"/>
      <c r="L50" s="16"/>
      <c r="M50" s="14"/>
      <c r="N50" s="26">
        <f t="shared" si="0"/>
        <v>12.288385573770492</v>
      </c>
    </row>
    <row r="51" spans="1:14">
      <c r="A51" s="27" t="s">
        <v>110</v>
      </c>
      <c r="B51" s="13"/>
      <c r="C51" s="17" t="str">
        <f>'Price guide'!C41</f>
        <v>General</v>
      </c>
      <c r="D51" s="17"/>
      <c r="E51" s="17"/>
      <c r="F51" s="18"/>
      <c r="G51" s="17"/>
      <c r="H51" s="26">
        <f>Sweden!H42</f>
        <v>11.267637073170732</v>
      </c>
      <c r="I51" s="15"/>
      <c r="J51" s="38"/>
      <c r="K51" s="19"/>
      <c r="L51" s="16"/>
      <c r="M51" s="18"/>
      <c r="N51" s="26">
        <f t="shared" si="0"/>
        <v>11.267637073170732</v>
      </c>
    </row>
    <row r="52" spans="1:14">
      <c r="A52" s="21" t="s">
        <v>31</v>
      </c>
      <c r="B52" s="13"/>
      <c r="C52" s="13" t="str">
        <f>'Price guide'!C42</f>
        <v>Average Pumpprice </v>
      </c>
      <c r="D52" s="13"/>
      <c r="E52" s="20"/>
      <c r="F52" s="14"/>
      <c r="G52" s="13"/>
      <c r="H52" s="26">
        <f>Sweden!H43</f>
        <v>9.4269699173553718</v>
      </c>
      <c r="I52" s="15"/>
      <c r="J52" s="37"/>
      <c r="K52" s="16"/>
      <c r="L52" s="16"/>
      <c r="M52" s="14"/>
      <c r="N52" s="26">
        <f t="shared" si="0"/>
        <v>9.4269699173553718</v>
      </c>
    </row>
    <row r="53" spans="1:14">
      <c r="A53" s="27" t="s">
        <v>82</v>
      </c>
      <c r="B53" s="13"/>
      <c r="C53" s="17" t="str">
        <f>'Price guide'!C43</f>
        <v>list price</v>
      </c>
      <c r="D53" s="17"/>
      <c r="E53" s="43"/>
      <c r="F53" s="18"/>
      <c r="G53" s="17"/>
      <c r="H53" s="26">
        <f>Sweden!H44</f>
        <v>9.7340819093283493</v>
      </c>
      <c r="I53" s="15"/>
      <c r="J53" s="38"/>
      <c r="K53" s="19"/>
      <c r="L53" s="16"/>
      <c r="M53" s="18"/>
      <c r="N53" s="26">
        <f t="shared" si="0"/>
        <v>9.7340819093283493</v>
      </c>
    </row>
    <row r="54" spans="1:14">
      <c r="A54" s="21" t="s">
        <v>44</v>
      </c>
      <c r="B54" s="13"/>
      <c r="C54" s="13" t="str">
        <f>'Price guide'!C44</f>
        <v xml:space="preserve"> </v>
      </c>
      <c r="D54" s="13"/>
      <c r="E54" s="13"/>
      <c r="F54" s="14"/>
      <c r="G54" s="13"/>
      <c r="H54" s="26">
        <f>Sweden!H45</f>
        <v>9.2673808695652191</v>
      </c>
      <c r="I54" s="15"/>
      <c r="J54" s="37"/>
      <c r="K54" s="16"/>
      <c r="L54" s="16"/>
      <c r="M54" s="14"/>
      <c r="N54" s="26">
        <f t="shared" si="0"/>
        <v>9.2673808695652191</v>
      </c>
    </row>
    <row r="55" spans="1:14">
      <c r="A55" s="27" t="s">
        <v>41</v>
      </c>
      <c r="B55" s="13"/>
      <c r="C55" s="17" t="str">
        <f>'Price guide'!C45</f>
        <v xml:space="preserve">list price  </v>
      </c>
      <c r="D55" s="17"/>
      <c r="E55" s="17"/>
      <c r="F55" s="18"/>
      <c r="G55" s="17"/>
      <c r="H55" s="26">
        <f>Sweden!H46</f>
        <v>12.185120396446484</v>
      </c>
      <c r="I55" s="15"/>
      <c r="J55" s="38"/>
      <c r="K55" s="19"/>
      <c r="L55" s="16"/>
      <c r="M55" s="18"/>
      <c r="N55" s="26">
        <f t="shared" si="0"/>
        <v>12.185120396446484</v>
      </c>
    </row>
    <row r="56" spans="1:14">
      <c r="A56" s="21" t="s">
        <v>32</v>
      </c>
      <c r="B56" s="13"/>
      <c r="C56" s="13" t="str">
        <f>'Price guide'!C46</f>
        <v xml:space="preserve">Average  </v>
      </c>
      <c r="D56" s="13"/>
      <c r="E56" s="13"/>
      <c r="F56" s="14"/>
      <c r="G56" s="13"/>
      <c r="H56" s="26">
        <f>Sweden!H47</f>
        <v>9.423747138689702</v>
      </c>
      <c r="I56" s="15"/>
      <c r="J56" s="37"/>
      <c r="K56" s="16"/>
      <c r="L56" s="16"/>
      <c r="M56" s="14"/>
      <c r="N56" s="26">
        <f t="shared" si="0"/>
        <v>9.423747138689702</v>
      </c>
    </row>
    <row r="57" spans="1:14">
      <c r="A57" s="27" t="s">
        <v>75</v>
      </c>
      <c r="B57" s="13"/>
      <c r="C57" s="17" t="str">
        <f>'Price guide'!C47</f>
        <v>Average</v>
      </c>
      <c r="D57" s="17"/>
      <c r="E57" s="17"/>
      <c r="F57" s="18"/>
      <c r="G57" s="17"/>
      <c r="H57" s="26">
        <f>Sweden!H48</f>
        <v>9.6184368651309793</v>
      </c>
      <c r="I57" s="15"/>
      <c r="J57" s="38"/>
      <c r="K57" s="19"/>
      <c r="L57" s="16"/>
      <c r="M57" s="18"/>
      <c r="N57" s="26">
        <f t="shared" si="0"/>
        <v>9.6184368651309793</v>
      </c>
    </row>
    <row r="58" spans="1:14">
      <c r="A58" s="21" t="s">
        <v>61</v>
      </c>
      <c r="B58" s="13"/>
      <c r="C58" s="17" t="str">
        <f>'Price guide'!C48</f>
        <v>Pumpprice</v>
      </c>
      <c r="D58" s="17"/>
      <c r="E58" s="17"/>
      <c r="F58" s="18"/>
      <c r="G58" s="17"/>
      <c r="H58" s="26">
        <f>Sweden!H49</f>
        <v>6.1250118815809182</v>
      </c>
      <c r="I58" s="15"/>
      <c r="J58" s="38"/>
      <c r="K58" s="19"/>
      <c r="L58" s="16"/>
      <c r="M58" s="18"/>
      <c r="N58" s="26">
        <f>H58-J58</f>
        <v>6.1250118815809182</v>
      </c>
    </row>
    <row r="59" spans="1:14">
      <c r="A59" s="27" t="s">
        <v>71</v>
      </c>
      <c r="B59" s="13"/>
      <c r="C59" s="17" t="str">
        <f>'Price guide'!C49</f>
        <v>Average</v>
      </c>
      <c r="D59" s="17"/>
      <c r="E59" s="17"/>
      <c r="F59" s="18"/>
      <c r="G59" s="17"/>
      <c r="H59" s="26">
        <f>Sweden!H50</f>
        <v>13.049086606720302</v>
      </c>
      <c r="I59" s="15"/>
      <c r="J59" s="38"/>
      <c r="K59" s="19"/>
      <c r="L59" s="16"/>
      <c r="M59" s="18"/>
      <c r="N59" s="26">
        <f t="shared" si="0"/>
        <v>13.049086606720302</v>
      </c>
    </row>
    <row r="60" spans="1:14">
      <c r="A60" s="21" t="s">
        <v>33</v>
      </c>
      <c r="B60" s="13"/>
      <c r="C60" s="13" t="str">
        <f>'Price guide'!C50</f>
        <v>Average</v>
      </c>
      <c r="D60" s="13"/>
      <c r="E60" s="13"/>
      <c r="F60" s="14"/>
      <c r="G60" s="13"/>
      <c r="H60" s="26">
        <f>Sweden!H51</f>
        <v>10.293320000000001</v>
      </c>
      <c r="I60" s="15"/>
      <c r="J60" s="37"/>
      <c r="K60" s="16"/>
      <c r="L60" s="16"/>
      <c r="M60" s="14"/>
      <c r="N60" s="26">
        <f t="shared" si="0"/>
        <v>10.293320000000001</v>
      </c>
    </row>
    <row r="61" spans="1:14">
      <c r="A61" s="27" t="s">
        <v>34</v>
      </c>
      <c r="B61" s="13"/>
      <c r="C61" s="17" t="str">
        <f>'Price guide'!C51</f>
        <v>Average</v>
      </c>
      <c r="D61" s="17"/>
      <c r="E61" s="17"/>
      <c r="F61" s="18"/>
      <c r="G61" s="17"/>
      <c r="H61" s="26">
        <f>Sweden!H52</f>
        <v>10.058785573770491</v>
      </c>
      <c r="I61" s="15"/>
      <c r="J61" s="38"/>
      <c r="K61" s="19"/>
      <c r="L61" s="16"/>
      <c r="M61" s="18"/>
      <c r="N61" s="26">
        <f t="shared" si="0"/>
        <v>10.058785573770491</v>
      </c>
    </row>
    <row r="62" spans="1:14">
      <c r="A62" s="21" t="s">
        <v>36</v>
      </c>
      <c r="B62" s="13"/>
      <c r="C62" s="13" t="str">
        <f>'Price guide'!C52</f>
        <v>Briviesca</v>
      </c>
      <c r="D62" s="13"/>
      <c r="E62" s="20"/>
      <c r="F62" s="14"/>
      <c r="G62" s="13"/>
      <c r="H62" s="26">
        <f>Sweden!H53</f>
        <v>10.237733553719009</v>
      </c>
      <c r="I62" s="15"/>
      <c r="J62" s="37"/>
      <c r="K62" s="16"/>
      <c r="L62" s="16"/>
      <c r="M62" s="14"/>
      <c r="N62" s="26">
        <f t="shared" si="0"/>
        <v>10.237733553719009</v>
      </c>
    </row>
    <row r="63" spans="1:14">
      <c r="A63" s="27"/>
      <c r="B63" s="13"/>
      <c r="C63" s="17" t="str">
        <f>'Price guide'!C53</f>
        <v>BP La Junquera</v>
      </c>
      <c r="D63" s="17"/>
      <c r="E63" s="17"/>
      <c r="F63" s="18"/>
      <c r="G63" s="17"/>
      <c r="H63" s="26">
        <f>Sweden!H54</f>
        <v>10.119804297520661</v>
      </c>
      <c r="I63" s="15"/>
      <c r="J63" s="38"/>
      <c r="K63" s="19"/>
      <c r="L63" s="16"/>
      <c r="M63" s="18"/>
      <c r="N63" s="26">
        <f t="shared" si="0"/>
        <v>10.119804297520661</v>
      </c>
    </row>
    <row r="64" spans="1:14">
      <c r="A64" s="27"/>
      <c r="B64" s="13"/>
      <c r="C64" s="17" t="str">
        <f>'Price guide'!C54</f>
        <v>IRUN Cepsa</v>
      </c>
      <c r="D64" s="17"/>
      <c r="E64" s="17"/>
      <c r="F64" s="18"/>
      <c r="G64" s="17"/>
      <c r="H64" s="26">
        <f>Sweden!H55</f>
        <v>9.9502809917355375</v>
      </c>
      <c r="I64" s="15"/>
      <c r="J64" s="38"/>
      <c r="K64" s="19"/>
      <c r="L64" s="16"/>
      <c r="M64" s="18"/>
      <c r="N64" s="26">
        <f t="shared" si="0"/>
        <v>9.9502809917355375</v>
      </c>
    </row>
    <row r="65" spans="1:26">
      <c r="A65" s="21"/>
      <c r="B65" s="13"/>
      <c r="C65" s="13"/>
      <c r="D65" s="13"/>
      <c r="E65" s="13"/>
      <c r="F65" s="14"/>
      <c r="G65" s="13"/>
      <c r="H65" s="26"/>
      <c r="I65" s="15"/>
      <c r="J65" s="37"/>
      <c r="K65" s="16"/>
      <c r="L65" s="16"/>
      <c r="M65" s="14"/>
      <c r="N65" s="26">
        <f t="shared" si="0"/>
        <v>0</v>
      </c>
    </row>
    <row r="66" spans="1:26">
      <c r="A66" s="27"/>
      <c r="B66" s="13"/>
      <c r="C66" s="17"/>
      <c r="D66" s="17"/>
      <c r="E66" s="17"/>
      <c r="F66" s="18"/>
      <c r="G66" s="17"/>
      <c r="H66" s="26"/>
      <c r="I66" s="15"/>
      <c r="J66" s="38"/>
      <c r="K66" s="19"/>
      <c r="L66" s="16"/>
      <c r="M66" s="18"/>
      <c r="N66" s="26">
        <f t="shared" ref="N66:N71" si="1">H66-J66</f>
        <v>0</v>
      </c>
    </row>
    <row r="67" spans="1:26">
      <c r="A67" s="21" t="s">
        <v>40</v>
      </c>
      <c r="B67" s="13"/>
      <c r="C67" s="13" t="str">
        <f>'Price guide'!C55</f>
        <v>,</v>
      </c>
      <c r="D67" s="13"/>
      <c r="E67" s="20"/>
      <c r="F67" s="14"/>
      <c r="G67" s="13"/>
      <c r="H67" s="26">
        <f>Sweden!H56</f>
        <v>11.592000000000001</v>
      </c>
      <c r="I67" s="15"/>
      <c r="J67" s="37"/>
      <c r="K67" s="16"/>
      <c r="L67" s="16"/>
      <c r="M67" s="14"/>
      <c r="N67" s="26">
        <f t="shared" si="1"/>
        <v>11.592000000000001</v>
      </c>
    </row>
    <row r="68" spans="1:26">
      <c r="A68" s="27"/>
      <c r="B68" s="13"/>
      <c r="C68" s="17"/>
      <c r="D68" s="17"/>
      <c r="E68" s="43"/>
      <c r="F68" s="18"/>
      <c r="G68" s="17"/>
      <c r="H68" s="26"/>
      <c r="I68" s="15"/>
      <c r="J68" s="38"/>
      <c r="K68" s="19"/>
      <c r="L68" s="16"/>
      <c r="M68" s="18"/>
      <c r="N68" s="26">
        <f t="shared" si="1"/>
        <v>0</v>
      </c>
    </row>
    <row r="69" spans="1:26">
      <c r="A69" s="21"/>
      <c r="B69" s="13"/>
      <c r="C69" s="13"/>
      <c r="D69" s="13"/>
      <c r="E69" s="20"/>
      <c r="F69" s="14"/>
      <c r="G69" s="13"/>
      <c r="H69" s="26"/>
      <c r="I69" s="15"/>
      <c r="J69" s="37"/>
      <c r="K69" s="16"/>
      <c r="L69" s="16"/>
      <c r="M69" s="14"/>
      <c r="N69" s="26">
        <f t="shared" si="1"/>
        <v>0</v>
      </c>
    </row>
    <row r="70" spans="1:26">
      <c r="A70" s="27" t="s">
        <v>72</v>
      </c>
      <c r="B70" s="13"/>
      <c r="C70" s="17" t="str">
        <f>'Price guide'!C56</f>
        <v>Average</v>
      </c>
      <c r="D70" s="17"/>
      <c r="E70" s="43"/>
      <c r="F70" s="18"/>
      <c r="G70" s="17"/>
      <c r="H70" s="26">
        <f>Sweden!H57</f>
        <v>12.901716781331944</v>
      </c>
      <c r="I70" s="15"/>
      <c r="J70" s="38"/>
      <c r="K70" s="19"/>
      <c r="L70" s="16"/>
      <c r="M70" s="18"/>
      <c r="N70" s="26">
        <f t="shared" si="1"/>
        <v>12.901716781331944</v>
      </c>
    </row>
    <row r="71" spans="1:26">
      <c r="A71" s="21" t="s">
        <v>21</v>
      </c>
      <c r="B71" s="13"/>
      <c r="C71" s="13" t="str">
        <f>'Price guide'!C57</f>
        <v>Lancaster</v>
      </c>
      <c r="D71" s="13"/>
      <c r="E71" s="13"/>
      <c r="F71" s="14"/>
      <c r="G71" s="13"/>
      <c r="H71" s="26">
        <f>Sweden!H58</f>
        <v>12.583711830316329</v>
      </c>
      <c r="I71" s="15"/>
      <c r="J71" s="37"/>
      <c r="K71" s="22"/>
      <c r="L71" s="22"/>
      <c r="M71" s="14"/>
      <c r="N71" s="26">
        <f t="shared" si="1"/>
        <v>12.583711830316329</v>
      </c>
    </row>
    <row r="72" spans="1:26">
      <c r="H72" s="2"/>
      <c r="I72" s="5"/>
      <c r="J72" s="2"/>
    </row>
    <row r="73" spans="1:26">
      <c r="H73" s="2"/>
      <c r="I73" s="5"/>
      <c r="J73" s="2"/>
    </row>
    <row r="75" spans="1:26">
      <c r="H75" s="2"/>
      <c r="I75" s="5"/>
      <c r="J75" s="2"/>
    </row>
    <row r="76" spans="1:26">
      <c r="H76" s="2"/>
      <c r="I76" s="5"/>
      <c r="J76" s="2"/>
    </row>
    <row r="77" spans="1:26">
      <c r="A77" s="2"/>
      <c r="E77" s="2"/>
      <c r="F77" s="2"/>
      <c r="H77" s="2"/>
      <c r="I77" s="5"/>
      <c r="J77" s="2"/>
    </row>
    <row r="79" spans="1:26"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</sheetData>
  <mergeCells count="3">
    <mergeCell ref="C1:D1"/>
    <mergeCell ref="F1:H1"/>
    <mergeCell ref="M1:N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autoPageBreaks="0" fitToPage="1"/>
  </sheetPr>
  <dimension ref="A1:FN63"/>
  <sheetViews>
    <sheetView showGridLines="0" zoomScaleNormal="100" workbookViewId="0">
      <selection activeCell="E47" sqref="E47"/>
    </sheetView>
  </sheetViews>
  <sheetFormatPr defaultRowHeight="12.75"/>
  <cols>
    <col min="1" max="1" width="15.85546875" style="121" bestFit="1" customWidth="1"/>
    <col min="2" max="2" width="0.28515625" style="122" customWidth="1"/>
    <col min="3" max="3" width="19.85546875" style="122" bestFit="1" customWidth="1"/>
    <col min="4" max="4" width="8.28515625" style="122" bestFit="1" customWidth="1"/>
    <col min="5" max="5" width="0.28515625" style="122" customWidth="1"/>
    <col min="6" max="6" width="6.42578125" style="123" bestFit="1" customWidth="1"/>
    <col min="7" max="7" width="1" style="122" bestFit="1" customWidth="1"/>
    <col min="8" max="8" width="6.42578125" style="124" customWidth="1"/>
    <col min="9" max="9" width="0.28515625" style="125" customWidth="1"/>
    <col min="10" max="10" width="6.140625" style="125" bestFit="1" customWidth="1"/>
    <col min="11" max="11" width="0.7109375" style="125" customWidth="1"/>
    <col min="12" max="12" width="0.28515625" style="122" customWidth="1"/>
    <col min="13" max="13" width="24.85546875" style="122" bestFit="1" customWidth="1"/>
    <col min="14" max="16" width="9.140625" style="122"/>
    <col min="17" max="170" width="9.140625" style="128"/>
    <col min="171" max="16384" width="9.140625" style="122"/>
  </cols>
  <sheetData>
    <row r="1" spans="1:170" ht="19.5">
      <c r="A1" s="140" t="s">
        <v>165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70" s="126" customFormat="1" ht="11.25">
      <c r="A2" s="141" t="s">
        <v>145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</row>
    <row r="3" spans="1:170" ht="25.5">
      <c r="A3" s="74" t="s">
        <v>7</v>
      </c>
      <c r="B3" s="74"/>
      <c r="C3" s="139" t="s">
        <v>164</v>
      </c>
      <c r="D3" s="139"/>
      <c r="E3" s="74"/>
      <c r="F3" s="138" t="s">
        <v>43</v>
      </c>
      <c r="G3" s="138"/>
      <c r="H3" s="138"/>
      <c r="I3" s="76"/>
      <c r="J3" s="76" t="s">
        <v>80</v>
      </c>
      <c r="K3" s="76"/>
      <c r="L3" s="76"/>
      <c r="M3" s="74" t="s">
        <v>8</v>
      </c>
    </row>
    <row r="4" spans="1:170" s="80" customFormat="1" ht="12.75" customHeight="1">
      <c r="A4" s="77" t="s">
        <v>24</v>
      </c>
      <c r="B4" s="77"/>
      <c r="C4" s="77" t="str">
        <f>'Price guide'!C3</f>
        <v>OMV Gries Brennersee</v>
      </c>
      <c r="D4" s="77"/>
      <c r="E4" s="77"/>
      <c r="F4" s="77"/>
      <c r="G4" s="77"/>
      <c r="H4" s="78">
        <f>'Price guide'!G3</f>
        <v>1.1891666666666667</v>
      </c>
      <c r="I4" s="77"/>
      <c r="J4" s="79">
        <f>'Price guide'!P$23</f>
        <v>0.2</v>
      </c>
      <c r="K4" s="79"/>
      <c r="L4" s="77"/>
      <c r="M4" s="77" t="str">
        <f>'Price guide'!M3</f>
        <v>E45, exit Brennersee</v>
      </c>
    </row>
    <row r="5" spans="1:170" s="86" customFormat="1">
      <c r="A5" s="81"/>
      <c r="B5" s="82"/>
      <c r="C5" s="82" t="str">
        <f>'Price guide'!C4</f>
        <v>Hart/Villach</v>
      </c>
      <c r="D5" s="82"/>
      <c r="E5" s="82"/>
      <c r="F5" s="82"/>
      <c r="G5" s="82"/>
      <c r="H5" s="83">
        <f>'Price guide'!G4</f>
        <v>1.1491666666666667</v>
      </c>
      <c r="I5" s="84"/>
      <c r="J5" s="85">
        <f>'Price guide'!P$23</f>
        <v>0.2</v>
      </c>
      <c r="K5" s="85"/>
      <c r="L5" s="82"/>
      <c r="M5" s="82" t="str">
        <f>'Price guide'!M4</f>
        <v>Arnoldstein-Villach</v>
      </c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</row>
    <row r="6" spans="1:170" s="80" customFormat="1" ht="22.5">
      <c r="A6" s="88"/>
      <c r="B6" s="89"/>
      <c r="C6" s="89" t="str">
        <f>'Price guide'!C5</f>
        <v>Eurotruck Niederndorf + others</v>
      </c>
      <c r="D6" s="89"/>
      <c r="E6" s="77"/>
      <c r="F6" s="89"/>
      <c r="G6" s="89"/>
      <c r="H6" s="90">
        <f>'Price guide'!G5</f>
        <v>1.1758333333333335</v>
      </c>
      <c r="I6" s="91"/>
      <c r="J6" s="92">
        <f>'Price guide'!P$23</f>
        <v>0.2</v>
      </c>
      <c r="K6" s="92"/>
      <c r="L6" s="89"/>
      <c r="M6" s="89"/>
    </row>
    <row r="7" spans="1:170" s="86" customFormat="1">
      <c r="A7" s="81"/>
      <c r="B7" s="82"/>
      <c r="C7" s="82" t="str">
        <f>'Price guide'!C6</f>
        <v>Agip IBK-Amras</v>
      </c>
      <c r="D7" s="82"/>
      <c r="E7" s="82"/>
      <c r="F7" s="82"/>
      <c r="G7" s="82"/>
      <c r="H7" s="83">
        <f>'Price guide'!G6</f>
        <v>1.1658333333333335</v>
      </c>
      <c r="I7" s="84"/>
      <c r="J7" s="85">
        <f>'Price guide'!P$23</f>
        <v>0.2</v>
      </c>
      <c r="K7" s="85"/>
      <c r="L7" s="82"/>
      <c r="M7" s="82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</row>
    <row r="8" spans="1:170" s="80" customFormat="1" ht="12">
      <c r="A8" s="88"/>
      <c r="B8" s="89"/>
      <c r="C8" s="89" t="str">
        <f>'Price guide'!C7</f>
        <v>Unterpremstätten</v>
      </c>
      <c r="D8" s="89"/>
      <c r="E8" s="88"/>
      <c r="F8" s="89"/>
      <c r="G8" s="89"/>
      <c r="H8" s="90">
        <f>'Price guide'!G7</f>
        <v>1.0966666666666667</v>
      </c>
      <c r="I8" s="91"/>
      <c r="J8" s="92">
        <f>'Price guide'!P$23</f>
        <v>0.2</v>
      </c>
      <c r="K8" s="92"/>
      <c r="L8" s="89"/>
      <c r="M8" s="89"/>
    </row>
    <row r="9" spans="1:170" s="86" customFormat="1">
      <c r="A9" s="81"/>
      <c r="B9" s="82"/>
      <c r="C9" s="82" t="str">
        <f>'Price guide'!C8</f>
        <v>Kufstein</v>
      </c>
      <c r="D9" s="82"/>
      <c r="E9" s="82"/>
      <c r="F9" s="82"/>
      <c r="G9" s="82"/>
      <c r="H9" s="83">
        <f>'Price guide'!G8</f>
        <v>1.1241666666666668</v>
      </c>
      <c r="I9" s="84"/>
      <c r="J9" s="85">
        <f>'Price guide'!P$23</f>
        <v>0.2</v>
      </c>
      <c r="K9" s="85"/>
      <c r="L9" s="82"/>
      <c r="M9" s="82" t="str">
        <f>'Price guide'!M8</f>
        <v>Kiefersfelden-Kufstein</v>
      </c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</row>
    <row r="10" spans="1:170" s="86" customFormat="1">
      <c r="A10" s="88" t="s">
        <v>23</v>
      </c>
      <c r="B10" s="89"/>
      <c r="C10" s="89" t="str">
        <f>'Price guide'!C9</f>
        <v>G.&amp;V. / BP list price</v>
      </c>
      <c r="D10" s="89"/>
      <c r="E10" s="77"/>
      <c r="F10" s="89"/>
      <c r="G10" s="89"/>
      <c r="H10" s="90">
        <f>'Price guide'!G9</f>
        <v>1.2</v>
      </c>
      <c r="I10" s="91"/>
      <c r="J10" s="92">
        <f>'Price guide'!P$24</f>
        <v>0.21</v>
      </c>
      <c r="K10" s="92"/>
      <c r="L10" s="89"/>
      <c r="M10" s="89" t="str">
        <f>'Price guide'!M9</f>
        <v>A1 E19</v>
      </c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</row>
    <row r="11" spans="1:170" s="86" customFormat="1" ht="22.5">
      <c r="A11" s="81"/>
      <c r="B11" s="82"/>
      <c r="C11" s="82" t="str">
        <f>'Price guide'!C10</f>
        <v>Poweroil list price</v>
      </c>
      <c r="D11" s="82"/>
      <c r="E11" s="93"/>
      <c r="F11" s="82"/>
      <c r="G11" s="82"/>
      <c r="H11" s="83">
        <f>'Price guide'!G10</f>
        <v>1.2</v>
      </c>
      <c r="I11" s="84"/>
      <c r="J11" s="85">
        <f>'Price guide'!P$24</f>
        <v>0.21</v>
      </c>
      <c r="K11" s="85"/>
      <c r="L11" s="82"/>
      <c r="M11" s="82" t="str">
        <f>'Price guide'!M10</f>
        <v>E40-A10, exit 10 Beernem, close to Brugge</v>
      </c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</row>
    <row r="12" spans="1:170" s="86" customFormat="1">
      <c r="A12" s="88" t="s">
        <v>74</v>
      </c>
      <c r="B12" s="89"/>
      <c r="C12" s="89" t="str">
        <f>'Price guide'!C11</f>
        <v>Average</v>
      </c>
      <c r="D12" s="89"/>
      <c r="E12" s="77"/>
      <c r="F12" s="89"/>
      <c r="G12" s="89"/>
      <c r="H12" s="90">
        <f>'Price guide'!G11</f>
        <v>1.1035552374135051</v>
      </c>
      <c r="I12" s="91"/>
      <c r="J12" s="92">
        <f>'Price guide'!P25</f>
        <v>0.2</v>
      </c>
      <c r="K12" s="92"/>
      <c r="L12" s="89"/>
      <c r="M12" s="89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</row>
    <row r="13" spans="1:170" s="86" customFormat="1">
      <c r="A13" s="81" t="s">
        <v>63</v>
      </c>
      <c r="B13" s="82"/>
      <c r="C13" s="82" t="str">
        <f>'Price guide'!C12</f>
        <v>Average</v>
      </c>
      <c r="D13" s="82"/>
      <c r="E13" s="82"/>
      <c r="F13" s="82"/>
      <c r="G13" s="82"/>
      <c r="H13" s="83">
        <f>'Price guide'!G12</f>
        <v>1.121517137598061</v>
      </c>
      <c r="I13" s="84"/>
      <c r="J13" s="85">
        <f>'Price guide'!P26</f>
        <v>0.21</v>
      </c>
      <c r="K13" s="85"/>
      <c r="L13" s="82"/>
      <c r="M13" s="82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</row>
    <row r="14" spans="1:170" s="86" customFormat="1">
      <c r="A14" s="88" t="s">
        <v>28</v>
      </c>
      <c r="B14" s="89"/>
      <c r="C14" s="89" t="str">
        <f>'Price guide'!C13</f>
        <v>OMV</v>
      </c>
      <c r="D14" s="89"/>
      <c r="E14" s="89"/>
      <c r="F14" s="89"/>
      <c r="G14" s="89"/>
      <c r="H14" s="90">
        <f>'Price guide'!G13</f>
        <v>1.0498687664041995</v>
      </c>
      <c r="I14" s="91"/>
      <c r="J14" s="92">
        <f>'Price guide'!P27</f>
        <v>0.25</v>
      </c>
      <c r="K14" s="92"/>
      <c r="L14" s="89"/>
      <c r="M14" s="89" t="str">
        <f>'Price guide'!M13</f>
        <v>vat refund not possible</v>
      </c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</row>
    <row r="15" spans="1:170" s="86" customFormat="1">
      <c r="A15" s="81" t="s">
        <v>39</v>
      </c>
      <c r="B15" s="82"/>
      <c r="C15" s="82" t="str">
        <f>'Price guide'!C14</f>
        <v xml:space="preserve">list price  </v>
      </c>
      <c r="D15" s="82" t="s">
        <v>99</v>
      </c>
      <c r="E15" s="82"/>
      <c r="F15" s="82">
        <f>'Price guide'!K14</f>
        <v>9.24</v>
      </c>
      <c r="G15" s="82" t="s">
        <v>56</v>
      </c>
      <c r="H15" s="83">
        <v>0.873</v>
      </c>
      <c r="I15" s="84"/>
      <c r="J15" s="85">
        <f>'Price guide'!P28</f>
        <v>0.25</v>
      </c>
      <c r="K15" s="85"/>
      <c r="L15" s="82"/>
      <c r="M15" s="82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</row>
    <row r="16" spans="1:170" s="86" customFormat="1">
      <c r="A16" s="88" t="s">
        <v>30</v>
      </c>
      <c r="B16" s="89"/>
      <c r="C16" s="89" t="str">
        <f>'Price guide'!C15</f>
        <v xml:space="preserve">list price  </v>
      </c>
      <c r="D16" s="89"/>
      <c r="E16" s="77"/>
      <c r="F16" s="89"/>
      <c r="G16" s="89"/>
      <c r="H16" s="90">
        <f>'Price guide'!G15</f>
        <v>1.1333333333333335</v>
      </c>
      <c r="I16" s="91"/>
      <c r="J16" s="92">
        <f>'Price guide'!P29</f>
        <v>0.2</v>
      </c>
      <c r="K16" s="92"/>
      <c r="L16" s="89"/>
      <c r="M16" s="89" t="str">
        <f>'Price guide'!M15</f>
        <v xml:space="preserve"> </v>
      </c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</row>
    <row r="17" spans="1:170" s="86" customFormat="1">
      <c r="A17" s="81" t="s">
        <v>9</v>
      </c>
      <c r="B17" s="82"/>
      <c r="C17" s="82" t="str">
        <f>'Price guide'!C16</f>
        <v>St. Priest Truckstop</v>
      </c>
      <c r="D17" s="82"/>
      <c r="E17" s="82"/>
      <c r="F17" s="82"/>
      <c r="G17" s="82"/>
      <c r="H17" s="83">
        <f>'Price guide'!G16</f>
        <v>1.1158333333333335</v>
      </c>
      <c r="I17" s="84"/>
      <c r="J17" s="94">
        <f>'Price guide'!P$31</f>
        <v>0.2</v>
      </c>
      <c r="K17" s="94"/>
      <c r="L17" s="82"/>
      <c r="M17" s="82" t="str">
        <f>'Price guide'!M16</f>
        <v>A43 (N518)</v>
      </c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</row>
    <row r="18" spans="1:170" s="86" customFormat="1">
      <c r="A18" s="88"/>
      <c r="B18" s="89"/>
      <c r="C18" s="89" t="str">
        <f>'Price guide'!C17</f>
        <v>Macon BP</v>
      </c>
      <c r="D18" s="89"/>
      <c r="E18" s="89"/>
      <c r="F18" s="95"/>
      <c r="G18" s="89"/>
      <c r="H18" s="90">
        <f>'Price guide'!G17</f>
        <v>1.1158333333333335</v>
      </c>
      <c r="I18" s="96"/>
      <c r="J18" s="97">
        <f>'Price guide'!P$31</f>
        <v>0.2</v>
      </c>
      <c r="K18" s="97"/>
      <c r="L18" s="98"/>
      <c r="M18" s="99" t="str">
        <f>'Price guide'!M17</f>
        <v>A6 Exit Macon N.&gt; Lyon</v>
      </c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</row>
    <row r="19" spans="1:170" s="86" customFormat="1">
      <c r="A19" s="81"/>
      <c r="B19" s="82"/>
      <c r="C19" s="82" t="str">
        <f>'Price guide'!C18</f>
        <v>Le Havre</v>
      </c>
      <c r="D19" s="82"/>
      <c r="E19" s="82"/>
      <c r="F19" s="100"/>
      <c r="G19" s="82"/>
      <c r="H19" s="83">
        <f>'Price guide'!G18</f>
        <v>1.1158333333333335</v>
      </c>
      <c r="I19" s="101"/>
      <c r="J19" s="94">
        <f>'Price guide'!P$31</f>
        <v>0.2</v>
      </c>
      <c r="K19" s="94"/>
      <c r="L19" s="102"/>
      <c r="M19" s="103" t="str">
        <f>'Price guide'!M18</f>
        <v>Le Havre Port</v>
      </c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</row>
    <row r="20" spans="1:170" s="86" customFormat="1">
      <c r="A20" s="88"/>
      <c r="B20" s="89"/>
      <c r="C20" s="89" t="str">
        <f>'Price guide'!C19</f>
        <v>ROYE BP Truckstop</v>
      </c>
      <c r="D20" s="89"/>
      <c r="E20" s="89"/>
      <c r="F20" s="95"/>
      <c r="G20" s="89"/>
      <c r="H20" s="90">
        <f>'Price guide'!G19</f>
        <v>1.1200000000000001</v>
      </c>
      <c r="I20" s="96"/>
      <c r="J20" s="97">
        <f>'Price guide'!P$31</f>
        <v>0.2</v>
      </c>
      <c r="K20" s="97"/>
      <c r="L20" s="98"/>
      <c r="M20" s="99" t="str">
        <f>'Price guide'!M19</f>
        <v>A1Lille/Paris</v>
      </c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</row>
    <row r="21" spans="1:170" s="86" customFormat="1">
      <c r="A21" s="81"/>
      <c r="B21" s="82"/>
      <c r="C21" s="82" t="str">
        <f>'Price guide'!C20</f>
        <v>Calais</v>
      </c>
      <c r="D21" s="82"/>
      <c r="E21" s="82"/>
      <c r="F21" s="100"/>
      <c r="G21" s="82"/>
      <c r="H21" s="83">
        <f>'Price guide'!G20</f>
        <v>1.1316666666666668</v>
      </c>
      <c r="I21" s="101"/>
      <c r="J21" s="94">
        <f>'Price guide'!P$31</f>
        <v>0.2</v>
      </c>
      <c r="K21" s="94"/>
      <c r="L21" s="102"/>
      <c r="M21" s="103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</row>
    <row r="22" spans="1:170" s="86" customFormat="1">
      <c r="A22" s="104" t="s">
        <v>11</v>
      </c>
      <c r="B22" s="105"/>
      <c r="C22" s="105" t="str">
        <f>'Price guide'!C21</f>
        <v xml:space="preserve">Aral Bockel/Gyhum </v>
      </c>
      <c r="D22" s="105"/>
      <c r="E22" s="105"/>
      <c r="F22" s="106"/>
      <c r="G22" s="105"/>
      <c r="H22" s="107">
        <f>'Price guide'!G21</f>
        <v>1.1252100840336134</v>
      </c>
      <c r="I22" s="108"/>
      <c r="J22" s="109">
        <f>'Price guide'!P$32</f>
        <v>0.19</v>
      </c>
      <c r="K22" s="109"/>
      <c r="L22" s="110"/>
      <c r="M22" s="111" t="str">
        <f>'Price guide'!M21</f>
        <v>A1 North of Bremen exit 49</v>
      </c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</row>
    <row r="23" spans="1:170" s="86" customFormat="1">
      <c r="A23" s="104"/>
      <c r="B23" s="105"/>
      <c r="C23" s="105" t="str">
        <f>'Price guide'!C22</f>
        <v>Ilsfeld Truckst.</v>
      </c>
      <c r="D23" s="105"/>
      <c r="E23" s="105"/>
      <c r="F23" s="106"/>
      <c r="G23" s="105"/>
      <c r="H23" s="107">
        <f>'Price guide'!G22</f>
        <v>1.1168067226890757</v>
      </c>
      <c r="I23" s="108"/>
      <c r="J23" s="109">
        <f>'Price guide'!P$32</f>
        <v>0.19</v>
      </c>
      <c r="K23" s="109"/>
      <c r="L23" s="110"/>
      <c r="M23" s="111" t="str">
        <f>'Price guide'!M22</f>
        <v>A81 exit 12 Ilsfeld</v>
      </c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</row>
    <row r="24" spans="1:170" s="86" customFormat="1">
      <c r="A24" s="104"/>
      <c r="B24" s="105"/>
      <c r="C24" s="105" t="str">
        <f>'Price guide'!C23</f>
        <v>Bockenem</v>
      </c>
      <c r="D24" s="105"/>
      <c r="E24" s="105"/>
      <c r="F24" s="106"/>
      <c r="G24" s="105"/>
      <c r="H24" s="107">
        <f>'Price guide'!G23</f>
        <v>1.1588235294117648</v>
      </c>
      <c r="I24" s="108"/>
      <c r="J24" s="109">
        <f>'Price guide'!P$32</f>
        <v>0.19</v>
      </c>
      <c r="K24" s="109"/>
      <c r="L24" s="110"/>
      <c r="M24" s="111" t="str">
        <f>'Price guide'!M23</f>
        <v xml:space="preserve">A7 exit 65 </v>
      </c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</row>
    <row r="25" spans="1:170" s="86" customFormat="1">
      <c r="A25" s="104"/>
      <c r="B25" s="105"/>
      <c r="C25" s="105" t="str">
        <f>'Price guide'!C24</f>
        <v>Köln Truckstop</v>
      </c>
      <c r="D25" s="105"/>
      <c r="E25" s="105"/>
      <c r="F25" s="106"/>
      <c r="G25" s="105"/>
      <c r="H25" s="107">
        <f>'Price guide'!G24</f>
        <v>1.142016806722689</v>
      </c>
      <c r="I25" s="108"/>
      <c r="J25" s="109">
        <f>'Price guide'!P$32</f>
        <v>0.19</v>
      </c>
      <c r="K25" s="109"/>
      <c r="L25" s="110"/>
      <c r="M25" s="111" t="str">
        <f>'Price guide'!M24</f>
        <v>A1/E31 exit Bickendorf - Köln</v>
      </c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</row>
    <row r="26" spans="1:170" s="86" customFormat="1">
      <c r="A26" s="104"/>
      <c r="B26" s="105"/>
      <c r="C26" s="105" t="str">
        <f>'Price guide'!C25</f>
        <v>Vogelsdorf Aral</v>
      </c>
      <c r="D26" s="105"/>
      <c r="E26" s="105"/>
      <c r="F26" s="106"/>
      <c r="G26" s="105"/>
      <c r="H26" s="107">
        <f>'Price guide'!G25</f>
        <v>1.1252100840336134</v>
      </c>
      <c r="I26" s="108"/>
      <c r="J26" s="109">
        <f>'Price guide'!P$32</f>
        <v>0.19</v>
      </c>
      <c r="K26" s="109"/>
      <c r="L26" s="110"/>
      <c r="M26" s="111" t="str">
        <f>'Price guide'!M25</f>
        <v xml:space="preserve">A10 exit 25 Berlin-Hellersdorf </v>
      </c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</row>
    <row r="27" spans="1:170" s="86" customFormat="1">
      <c r="A27" s="104"/>
      <c r="B27" s="105"/>
      <c r="C27" s="105" t="str">
        <f>'Price guide'!C26</f>
        <v>Zorbau</v>
      </c>
      <c r="D27" s="105"/>
      <c r="E27" s="105"/>
      <c r="F27" s="106"/>
      <c r="G27" s="105"/>
      <c r="H27" s="107">
        <f>'Price guide'!G26</f>
        <v>1.1588235294117648</v>
      </c>
      <c r="I27" s="108"/>
      <c r="J27" s="109">
        <f>'Price guide'!P$32</f>
        <v>0.19</v>
      </c>
      <c r="K27" s="109"/>
      <c r="L27" s="110"/>
      <c r="M27" s="111" t="str">
        <f>'Price guide'!M26</f>
        <v>A9 exit 20 Weissenfels-Zorbau</v>
      </c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</row>
    <row r="28" spans="1:170" s="86" customFormat="1">
      <c r="A28" s="104"/>
      <c r="B28" s="105"/>
      <c r="C28" s="105" t="str">
        <f>'Price guide'!C27</f>
        <v>Farhbinde</v>
      </c>
      <c r="D28" s="105"/>
      <c r="E28" s="105"/>
      <c r="F28" s="106"/>
      <c r="G28" s="105"/>
      <c r="H28" s="107">
        <f>'Price guide'!G27</f>
        <v>1.142016806722689</v>
      </c>
      <c r="I28" s="108"/>
      <c r="J28" s="109">
        <f>'Price guide'!P$32</f>
        <v>0.19</v>
      </c>
      <c r="K28" s="109"/>
      <c r="L28" s="110"/>
      <c r="M28" s="111" t="str">
        <f>'Price guide'!M27</f>
        <v>A24 exit 12 (Schwerin)</v>
      </c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</row>
    <row r="29" spans="1:170" s="86" customFormat="1">
      <c r="A29" s="104"/>
      <c r="B29" s="105"/>
      <c r="C29" s="105" t="str">
        <f>'Price guide'!C28</f>
        <v>Schwarmstedt</v>
      </c>
      <c r="D29" s="105"/>
      <c r="E29" s="105"/>
      <c r="F29" s="106"/>
      <c r="G29" s="105"/>
      <c r="H29" s="107">
        <f>'Price guide'!G28</f>
        <v>1.142016806722689</v>
      </c>
      <c r="I29" s="108"/>
      <c r="J29" s="109">
        <f>'Price guide'!P$32</f>
        <v>0.19</v>
      </c>
      <c r="K29" s="109"/>
      <c r="L29" s="110"/>
      <c r="M29" s="111" t="str">
        <f>'Price guide'!M28</f>
        <v>A7, An der Autobahn 1</v>
      </c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</row>
    <row r="30" spans="1:170" s="86" customFormat="1">
      <c r="A30" s="104"/>
      <c r="B30" s="105"/>
      <c r="C30" s="105" t="str">
        <f>'Price guide'!C29</f>
        <v>Regensburg Truckstop</v>
      </c>
      <c r="D30" s="105"/>
      <c r="E30" s="105"/>
      <c r="F30" s="106"/>
      <c r="G30" s="105"/>
      <c r="H30" s="107">
        <f>'Price guide'!G29</f>
        <v>1.142016806722689</v>
      </c>
      <c r="I30" s="108"/>
      <c r="J30" s="109">
        <f>'Price guide'!P$32</f>
        <v>0.19</v>
      </c>
      <c r="K30" s="109"/>
      <c r="L30" s="110"/>
      <c r="M30" s="111" t="str">
        <f>'Price guide'!M29</f>
        <v>B15/E56 exit 101 Regensburg</v>
      </c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</row>
    <row r="31" spans="1:170" s="86" customFormat="1">
      <c r="A31" s="104"/>
      <c r="B31" s="105"/>
      <c r="C31" s="105" t="str">
        <f>'Price guide'!C30</f>
        <v>Schlüsselfeld</v>
      </c>
      <c r="D31" s="105"/>
      <c r="E31" s="105"/>
      <c r="F31" s="106"/>
      <c r="G31" s="105"/>
      <c r="H31" s="107">
        <f>'Price guide'!G30</f>
        <v>1.1336134453781512</v>
      </c>
      <c r="I31" s="108"/>
      <c r="J31" s="109">
        <f>'Price guide'!P$32</f>
        <v>0.19</v>
      </c>
      <c r="K31" s="109"/>
      <c r="L31" s="110"/>
      <c r="M31" s="111" t="str">
        <f>'Price guide'!M30</f>
        <v>A3 exit 77</v>
      </c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</row>
    <row r="32" spans="1:170" s="86" customFormat="1">
      <c r="A32" s="104"/>
      <c r="B32" s="105"/>
      <c r="C32" s="105" t="str">
        <f>'Price guide'!C31</f>
        <v>Kiel</v>
      </c>
      <c r="D32" s="105"/>
      <c r="E32" s="105"/>
      <c r="F32" s="106"/>
      <c r="G32" s="105"/>
      <c r="H32" s="107">
        <f>'Price guide'!G31</f>
        <v>1.142016806722689</v>
      </c>
      <c r="I32" s="108"/>
      <c r="J32" s="109">
        <f>'Price guide'!P$32</f>
        <v>0.19</v>
      </c>
      <c r="K32" s="109"/>
      <c r="L32" s="110"/>
      <c r="M32" s="111" t="str">
        <f>'Price guide'!M31</f>
        <v>Ferry / Færgeområdet</v>
      </c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</row>
    <row r="33" spans="1:170" s="86" customFormat="1">
      <c r="A33" s="104"/>
      <c r="B33" s="105"/>
      <c r="C33" s="105" t="str">
        <f>'Price guide'!C32</f>
        <v>Molfsee Syd f. Kiel</v>
      </c>
      <c r="D33" s="105"/>
      <c r="E33" s="105"/>
      <c r="F33" s="106"/>
      <c r="G33" s="105"/>
      <c r="H33" s="107">
        <f>'Price guide'!G32</f>
        <v>1.150420168067227</v>
      </c>
      <c r="I33" s="108"/>
      <c r="J33" s="109">
        <f>'Price guide'!P$32</f>
        <v>0.19</v>
      </c>
      <c r="K33" s="109"/>
      <c r="L33" s="110"/>
      <c r="M33" s="111" t="str">
        <f>'Price guide'!M32</f>
        <v>B4</v>
      </c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</row>
    <row r="34" spans="1:170" s="86" customFormat="1">
      <c r="A34" s="104"/>
      <c r="B34" s="105"/>
      <c r="C34" s="105" t="str">
        <f>'Price guide'!C33</f>
        <v>Schopsdorf</v>
      </c>
      <c r="D34" s="105"/>
      <c r="E34" s="105"/>
      <c r="F34" s="106"/>
      <c r="G34" s="105"/>
      <c r="H34" s="107">
        <f>'Price guide'!G33</f>
        <v>1.142016806722689</v>
      </c>
      <c r="I34" s="108"/>
      <c r="J34" s="109">
        <f>'Price guide'!P$32</f>
        <v>0.19</v>
      </c>
      <c r="K34" s="109"/>
      <c r="L34" s="110"/>
      <c r="M34" s="111" t="str">
        <f>'Price guide'!M33</f>
        <v>A2 Berlin-Hannover</v>
      </c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</row>
    <row r="35" spans="1:170" s="86" customFormat="1">
      <c r="A35" s="104"/>
      <c r="B35" s="105"/>
      <c r="C35" s="105" t="str">
        <f>'Price guide'!C34</f>
        <v>Reinfeld</v>
      </c>
      <c r="D35" s="105"/>
      <c r="E35" s="105"/>
      <c r="F35" s="106"/>
      <c r="G35" s="105"/>
      <c r="H35" s="107">
        <f>'Price guide'!G34</f>
        <v>1.150420168067227</v>
      </c>
      <c r="I35" s="108"/>
      <c r="J35" s="109">
        <f>'Price guide'!P$32</f>
        <v>0.19</v>
      </c>
      <c r="K35" s="109"/>
      <c r="L35" s="110"/>
      <c r="M35" s="111" t="str">
        <f>'Price guide'!M34</f>
        <v>An der Autobahn nr. 2</v>
      </c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</row>
    <row r="36" spans="1:170" s="86" customFormat="1">
      <c r="A36" s="104"/>
      <c r="B36" s="105"/>
      <c r="C36" s="105" t="str">
        <f>'Price guide'!C35</f>
        <v>Agip Holdorf</v>
      </c>
      <c r="D36" s="105"/>
      <c r="E36" s="112"/>
      <c r="F36" s="106"/>
      <c r="G36" s="105"/>
      <c r="H36" s="107">
        <f>'Price guide'!G35</f>
        <v>1.1756302521008404</v>
      </c>
      <c r="I36" s="108"/>
      <c r="J36" s="109">
        <f>'Price guide'!P$32</f>
        <v>0.19</v>
      </c>
      <c r="K36" s="109"/>
      <c r="L36" s="110"/>
      <c r="M36" s="111" t="str">
        <f>'Price guide'!M35</f>
        <v xml:space="preserve">Holdorf, Zum Hansa-center 3 </v>
      </c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7"/>
      <c r="FL36" s="87"/>
      <c r="FM36" s="87"/>
      <c r="FN36" s="87"/>
    </row>
    <row r="37" spans="1:170" s="86" customFormat="1">
      <c r="A37" s="104" t="s">
        <v>4</v>
      </c>
      <c r="B37" s="105"/>
      <c r="C37" s="105" t="str">
        <f>'Price guide'!C36</f>
        <v>Average</v>
      </c>
      <c r="D37" s="105"/>
      <c r="E37" s="105"/>
      <c r="F37" s="106"/>
      <c r="G37" s="105"/>
      <c r="H37" s="107">
        <f>'Price guide'!G36</f>
        <v>1.1504065040650406</v>
      </c>
      <c r="I37" s="108"/>
      <c r="J37" s="109">
        <f>'Price guide'!P33</f>
        <v>0.23</v>
      </c>
      <c r="K37" s="109"/>
      <c r="L37" s="110"/>
      <c r="M37" s="111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</row>
    <row r="38" spans="1:170" s="86" customFormat="1">
      <c r="A38" s="104" t="s">
        <v>35</v>
      </c>
      <c r="B38" s="105"/>
      <c r="C38" s="105" t="str">
        <f>'Price guide'!C37</f>
        <v xml:space="preserve">Venlo  </v>
      </c>
      <c r="D38" s="105"/>
      <c r="E38" s="112"/>
      <c r="F38" s="106"/>
      <c r="G38" s="105"/>
      <c r="H38" s="107">
        <f>'Price guide'!G37</f>
        <v>1.1950413223140497</v>
      </c>
      <c r="I38" s="108"/>
      <c r="J38" s="109">
        <f>'Price guide'!P$34</f>
        <v>0.21</v>
      </c>
      <c r="K38" s="109"/>
      <c r="L38" s="110"/>
      <c r="M38" s="111" t="str">
        <f>'Price guide'!M37</f>
        <v>A1 close to Venlo</v>
      </c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</row>
    <row r="39" spans="1:170" s="86" customFormat="1">
      <c r="A39" s="104"/>
      <c r="B39" s="105"/>
      <c r="C39" s="105" t="str">
        <f>'Price guide'!C38</f>
        <v>Breda Autodieseloil</v>
      </c>
      <c r="D39" s="105"/>
      <c r="E39" s="112"/>
      <c r="F39" s="106"/>
      <c r="G39" s="105"/>
      <c r="H39" s="107">
        <f>'Price guide'!G38</f>
        <v>1.4850413223140495</v>
      </c>
      <c r="I39" s="108"/>
      <c r="J39" s="109">
        <f>'Price guide'!P$34</f>
        <v>0.21</v>
      </c>
      <c r="K39" s="109"/>
      <c r="L39" s="110"/>
      <c r="M39" s="111" t="str">
        <f>'Price guide'!M38</f>
        <v>Breda</v>
      </c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</row>
    <row r="40" spans="1:170" s="86" customFormat="1">
      <c r="A40" s="104" t="s">
        <v>26</v>
      </c>
      <c r="B40" s="105"/>
      <c r="C40" s="105" t="str">
        <f>'Price guide'!C39</f>
        <v>Average Prices</v>
      </c>
      <c r="D40" s="105"/>
      <c r="E40" s="105"/>
      <c r="F40" s="106"/>
      <c r="G40" s="105"/>
      <c r="H40" s="107">
        <f>'Price guide'!G39</f>
        <v>1.06877923630405</v>
      </c>
      <c r="I40" s="108"/>
      <c r="J40" s="109">
        <f>'Price guide'!P35</f>
        <v>0.27</v>
      </c>
      <c r="K40" s="109"/>
      <c r="L40" s="110"/>
      <c r="M40" s="111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7"/>
      <c r="FL40" s="87"/>
      <c r="FM40" s="87"/>
      <c r="FN40" s="87"/>
    </row>
    <row r="41" spans="1:170" s="86" customFormat="1">
      <c r="A41" s="104" t="s">
        <v>38</v>
      </c>
      <c r="B41" s="105"/>
      <c r="C41" s="105" t="str">
        <f>'Price guide'!C40</f>
        <v>General</v>
      </c>
      <c r="D41" s="105"/>
      <c r="E41" s="105"/>
      <c r="F41" s="106"/>
      <c r="G41" s="105"/>
      <c r="H41" s="107">
        <f>'Price guide'!G40</f>
        <v>1.3778688524590164</v>
      </c>
      <c r="I41" s="108"/>
      <c r="J41" s="109">
        <f>'Price guide'!P36</f>
        <v>0.22</v>
      </c>
      <c r="K41" s="109"/>
      <c r="L41" s="110"/>
      <c r="M41" s="111" t="str">
        <f>'Price guide'!M40</f>
        <v>A1 after Milan</v>
      </c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</row>
    <row r="42" spans="1:170" s="86" customFormat="1">
      <c r="A42" s="104" t="s">
        <v>110</v>
      </c>
      <c r="B42" s="105"/>
      <c r="C42" s="105" t="str">
        <f>'Price guide'!C41</f>
        <v>General</v>
      </c>
      <c r="D42" s="105"/>
      <c r="E42" s="105"/>
      <c r="F42" s="106"/>
      <c r="G42" s="105"/>
      <c r="H42" s="107">
        <f>'Price guide'!G41</f>
        <v>1.2634146341463415</v>
      </c>
      <c r="I42" s="108"/>
      <c r="J42" s="109">
        <f>'Price guide'!P37</f>
        <v>0.23</v>
      </c>
      <c r="K42" s="109"/>
      <c r="L42" s="110"/>
      <c r="M42" s="111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7"/>
      <c r="FK42" s="87"/>
      <c r="FL42" s="87"/>
      <c r="FM42" s="87"/>
      <c r="FN42" s="87"/>
    </row>
    <row r="43" spans="1:170" s="86" customFormat="1">
      <c r="A43" s="104" t="s">
        <v>31</v>
      </c>
      <c r="B43" s="105"/>
      <c r="C43" s="105" t="str">
        <f>'Price guide'!C42</f>
        <v>Average Pumpprice </v>
      </c>
      <c r="D43" s="105"/>
      <c r="E43" s="112"/>
      <c r="F43" s="106"/>
      <c r="G43" s="105"/>
      <c r="H43" s="107">
        <f>'Price guide'!G42</f>
        <v>1.0570247933884298</v>
      </c>
      <c r="I43" s="108"/>
      <c r="J43" s="109">
        <f>'Price guide'!P38</f>
        <v>0.21</v>
      </c>
      <c r="K43" s="109"/>
      <c r="L43" s="110"/>
      <c r="M43" s="111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7"/>
      <c r="FL43" s="87"/>
      <c r="FM43" s="87"/>
      <c r="FN43" s="87"/>
    </row>
    <row r="44" spans="1:170" s="86" customFormat="1">
      <c r="A44" s="104" t="s">
        <v>82</v>
      </c>
      <c r="B44" s="105"/>
      <c r="C44" s="105" t="str">
        <f>'Price guide'!C43</f>
        <v>list price</v>
      </c>
      <c r="D44" s="105"/>
      <c r="E44" s="112"/>
      <c r="F44" s="106"/>
      <c r="G44" s="105"/>
      <c r="H44" s="107">
        <f>'Price guide'!G43</f>
        <v>1.0914605657212448</v>
      </c>
      <c r="I44" s="108"/>
      <c r="J44" s="109">
        <f>'Price guide'!P39</f>
        <v>0.21</v>
      </c>
      <c r="K44" s="109"/>
      <c r="L44" s="110"/>
      <c r="M44" s="111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7"/>
      <c r="FK44" s="87"/>
      <c r="FL44" s="87"/>
      <c r="FM44" s="87"/>
      <c r="FN44" s="87"/>
    </row>
    <row r="45" spans="1:170" s="86" customFormat="1">
      <c r="A45" s="104" t="s">
        <v>44</v>
      </c>
      <c r="B45" s="105"/>
      <c r="C45" s="105" t="str">
        <f>'Price guide'!C44</f>
        <v xml:space="preserve"> </v>
      </c>
      <c r="D45" s="105"/>
      <c r="E45" s="105"/>
      <c r="F45" s="106"/>
      <c r="G45" s="105"/>
      <c r="H45" s="107">
        <f>'Price guide'!G44</f>
        <v>1.0391304347826089</v>
      </c>
      <c r="I45" s="108"/>
      <c r="J45" s="109">
        <f>'Price guide'!P40</f>
        <v>0.15</v>
      </c>
      <c r="K45" s="109"/>
      <c r="L45" s="110"/>
      <c r="M45" s="111" t="str">
        <f>'Price guide'!M44</f>
        <v>A3 south of  Luxembourg</v>
      </c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</row>
    <row r="46" spans="1:170" s="86" customFormat="1">
      <c r="A46" s="104" t="s">
        <v>41</v>
      </c>
      <c r="B46" s="105"/>
      <c r="C46" s="105" t="str">
        <f>'Price guide'!C45</f>
        <v xml:space="preserve">list price  </v>
      </c>
      <c r="D46" s="105" t="s">
        <v>100</v>
      </c>
      <c r="E46" s="105"/>
      <c r="F46" s="106">
        <f>'Price guide'!K45</f>
        <v>11.304</v>
      </c>
      <c r="G46" s="105" t="s">
        <v>56</v>
      </c>
      <c r="H46" s="107">
        <f>'Price guide'!G45</f>
        <v>1.3662899619266331</v>
      </c>
      <c r="I46" s="108"/>
      <c r="J46" s="109">
        <f>'Price guide'!P41</f>
        <v>0.25</v>
      </c>
      <c r="K46" s="109"/>
      <c r="L46" s="110"/>
      <c r="M46" s="111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</row>
    <row r="47" spans="1:170" s="86" customFormat="1">
      <c r="A47" s="104" t="s">
        <v>32</v>
      </c>
      <c r="B47" s="105"/>
      <c r="C47" s="105" t="str">
        <f>'Price guide'!C46</f>
        <v xml:space="preserve">Average  </v>
      </c>
      <c r="D47" s="105" t="s">
        <v>101</v>
      </c>
      <c r="E47" s="105"/>
      <c r="F47" s="106">
        <f>'Price guide'!K46</f>
        <v>4.4146341463414629</v>
      </c>
      <c r="G47" s="105" t="s">
        <v>56</v>
      </c>
      <c r="H47" s="107">
        <f>'Price guide'!G46</f>
        <v>1.0566634305132874</v>
      </c>
      <c r="I47" s="108"/>
      <c r="J47" s="109">
        <f>'Price guide'!P42</f>
        <v>0.23</v>
      </c>
      <c r="K47" s="109"/>
      <c r="L47" s="110"/>
      <c r="M47" s="111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</row>
    <row r="48" spans="1:170" s="86" customFormat="1">
      <c r="A48" s="104" t="str">
        <f>'Price guide'!A47</f>
        <v>Romania</v>
      </c>
      <c r="B48" s="105"/>
      <c r="C48" s="105" t="str">
        <f>'Price guide'!C47</f>
        <v>Average</v>
      </c>
      <c r="D48" s="105"/>
      <c r="E48" s="105"/>
      <c r="F48" s="106"/>
      <c r="G48" s="105"/>
      <c r="H48" s="107">
        <f>'Price guide'!G47</f>
        <v>1.0784935487454004</v>
      </c>
      <c r="I48" s="108"/>
      <c r="J48" s="109">
        <f>'Price guide'!P43</f>
        <v>0.24</v>
      </c>
      <c r="K48" s="109"/>
      <c r="L48" s="110"/>
      <c r="M48" s="111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7"/>
      <c r="FL48" s="87"/>
      <c r="FM48" s="87"/>
      <c r="FN48" s="87"/>
    </row>
    <row r="49" spans="1:170" s="86" customFormat="1">
      <c r="A49" s="104" t="str">
        <f>'Price guide'!A48</f>
        <v>Russia</v>
      </c>
      <c r="B49" s="105"/>
      <c r="C49" s="105" t="str">
        <f>'Price guide'!C48</f>
        <v>Pumpprice</v>
      </c>
      <c r="D49" s="105"/>
      <c r="E49" s="105"/>
      <c r="F49" s="106"/>
      <c r="G49" s="105"/>
      <c r="H49" s="107">
        <f>'Price guide'!F48</f>
        <v>0.68678371474490019</v>
      </c>
      <c r="I49" s="108"/>
      <c r="J49" s="109">
        <f>'Price guide'!P44</f>
        <v>0.18</v>
      </c>
      <c r="K49" s="109"/>
      <c r="L49" s="110"/>
      <c r="M49" s="111" t="str">
        <f>'Price guide'!M48</f>
        <v>vat refund not possible</v>
      </c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</row>
    <row r="50" spans="1:170" s="86" customFormat="1">
      <c r="A50" s="104" t="s">
        <v>71</v>
      </c>
      <c r="B50" s="105"/>
      <c r="C50" s="105" t="str">
        <f>'Price guide'!C49</f>
        <v>Average</v>
      </c>
      <c r="D50" s="105"/>
      <c r="E50" s="105"/>
      <c r="F50" s="106"/>
      <c r="G50" s="105"/>
      <c r="H50" s="107">
        <f>'Price guide'!F49</f>
        <v>1.4631645369932165</v>
      </c>
      <c r="I50" s="108"/>
      <c r="J50" s="109">
        <f>'Price guide'!P45</f>
        <v>0.18</v>
      </c>
      <c r="K50" s="109"/>
      <c r="L50" s="110"/>
      <c r="M50" s="111" t="str">
        <f>'Price guide'!M49</f>
        <v>vat refund not possible</v>
      </c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7"/>
      <c r="FK50" s="87"/>
      <c r="FL50" s="87"/>
      <c r="FM50" s="87"/>
      <c r="FN50" s="87"/>
    </row>
    <row r="51" spans="1:170" s="86" customFormat="1">
      <c r="A51" s="104" t="s">
        <v>33</v>
      </c>
      <c r="B51" s="105"/>
      <c r="C51" s="105" t="str">
        <f>'Price guide'!C50</f>
        <v>Average</v>
      </c>
      <c r="D51" s="105"/>
      <c r="E51" s="105"/>
      <c r="F51" s="106"/>
      <c r="G51" s="105"/>
      <c r="H51" s="107">
        <f>'Price guide'!G50</f>
        <v>1.1541666666666668</v>
      </c>
      <c r="I51" s="108"/>
      <c r="J51" s="109">
        <f>'Price guide'!P46</f>
        <v>0.2</v>
      </c>
      <c r="K51" s="109"/>
      <c r="L51" s="110"/>
      <c r="M51" s="111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  <c r="FF51" s="87"/>
      <c r="FG51" s="87"/>
      <c r="FH51" s="87"/>
      <c r="FI51" s="87"/>
      <c r="FJ51" s="87"/>
      <c r="FK51" s="87"/>
      <c r="FL51" s="87"/>
      <c r="FM51" s="87"/>
      <c r="FN51" s="87"/>
    </row>
    <row r="52" spans="1:170" s="86" customFormat="1">
      <c r="A52" s="104" t="s">
        <v>34</v>
      </c>
      <c r="B52" s="105"/>
      <c r="C52" s="105" t="str">
        <f>'Price guide'!C51</f>
        <v>Average</v>
      </c>
      <c r="D52" s="105"/>
      <c r="E52" s="105"/>
      <c r="F52" s="106"/>
      <c r="G52" s="105"/>
      <c r="H52" s="107">
        <f>'Price guide'!G51</f>
        <v>1.1278688524590164</v>
      </c>
      <c r="I52" s="108"/>
      <c r="J52" s="109">
        <f>'Price guide'!P47</f>
        <v>0.22</v>
      </c>
      <c r="K52" s="109"/>
      <c r="L52" s="110"/>
      <c r="M52" s="111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/>
      <c r="FK52" s="87"/>
      <c r="FL52" s="87"/>
      <c r="FM52" s="87"/>
      <c r="FN52" s="87"/>
    </row>
    <row r="53" spans="1:170" s="86" customFormat="1">
      <c r="A53" s="104" t="s">
        <v>36</v>
      </c>
      <c r="B53" s="105"/>
      <c r="C53" s="105" t="str">
        <f>'Price guide'!C52</f>
        <v>Briviesca</v>
      </c>
      <c r="D53" s="105"/>
      <c r="E53" s="112"/>
      <c r="F53" s="106"/>
      <c r="G53" s="105"/>
      <c r="H53" s="107">
        <f>'Price guide'!G52</f>
        <v>1.1479338842975206</v>
      </c>
      <c r="I53" s="108"/>
      <c r="J53" s="109">
        <f>'Price guide'!P$48</f>
        <v>0.21</v>
      </c>
      <c r="K53" s="109"/>
      <c r="L53" s="110"/>
      <c r="M53" s="111" t="str">
        <f>'Price guide'!M52</f>
        <v>N-I, km 278, Burgos-Vitoria</v>
      </c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7"/>
      <c r="FJ53" s="87"/>
      <c r="FK53" s="87"/>
      <c r="FL53" s="87"/>
      <c r="FM53" s="87"/>
      <c r="FN53" s="87"/>
    </row>
    <row r="54" spans="1:170" s="86" customFormat="1">
      <c r="A54" s="104"/>
      <c r="B54" s="105"/>
      <c r="C54" s="105" t="str">
        <f>'Price guide'!C53</f>
        <v>BP La Junquera</v>
      </c>
      <c r="D54" s="105"/>
      <c r="E54" s="105"/>
      <c r="F54" s="106"/>
      <c r="G54" s="105"/>
      <c r="H54" s="107">
        <f>'Price guide'!G53</f>
        <v>1.1347107438016528</v>
      </c>
      <c r="I54" s="108"/>
      <c r="J54" s="109">
        <f>'Price guide'!P$48</f>
        <v>0.21</v>
      </c>
      <c r="K54" s="109"/>
      <c r="L54" s="110"/>
      <c r="M54" s="111" t="str">
        <f>'Price guide'!M53</f>
        <v>N-II, km 775, Gerona - France</v>
      </c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7"/>
      <c r="FF54" s="87"/>
      <c r="FG54" s="87"/>
      <c r="FH54" s="87"/>
      <c r="FI54" s="87"/>
      <c r="FJ54" s="87"/>
      <c r="FK54" s="87"/>
      <c r="FL54" s="87"/>
      <c r="FM54" s="87"/>
      <c r="FN54" s="87"/>
    </row>
    <row r="55" spans="1:170" s="86" customFormat="1">
      <c r="A55" s="104"/>
      <c r="B55" s="105"/>
      <c r="C55" s="105" t="str">
        <f>'Price guide'!C$54</f>
        <v>IRUN Cepsa</v>
      </c>
      <c r="D55" s="105"/>
      <c r="E55" s="105"/>
      <c r="F55" s="106"/>
      <c r="G55" s="105"/>
      <c r="H55" s="107">
        <f>'Price guide'!G$54</f>
        <v>1.115702479338843</v>
      </c>
      <c r="I55" s="108"/>
      <c r="J55" s="109">
        <f>'Price guide'!P$48</f>
        <v>0.21</v>
      </c>
      <c r="K55" s="109"/>
      <c r="L55" s="110"/>
      <c r="M55" s="111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7"/>
      <c r="ER55" s="87"/>
      <c r="ES55" s="87"/>
      <c r="ET55" s="87"/>
      <c r="EU55" s="87"/>
      <c r="EV55" s="87"/>
      <c r="EW55" s="87"/>
      <c r="EX55" s="87"/>
      <c r="EY55" s="87"/>
      <c r="EZ55" s="87"/>
      <c r="FA55" s="87"/>
      <c r="FB55" s="87"/>
      <c r="FC55" s="87"/>
      <c r="FD55" s="87"/>
      <c r="FE55" s="87"/>
      <c r="FF55" s="87"/>
      <c r="FG55" s="87"/>
      <c r="FH55" s="87"/>
      <c r="FI55" s="87"/>
      <c r="FJ55" s="87"/>
      <c r="FK55" s="87"/>
      <c r="FL55" s="87"/>
      <c r="FM55" s="87"/>
      <c r="FN55" s="87"/>
    </row>
    <row r="56" spans="1:170" s="86" customFormat="1">
      <c r="A56" s="104" t="s">
        <v>40</v>
      </c>
      <c r="B56" s="105"/>
      <c r="C56" s="105" t="str">
        <f>'Price guide'!C55</f>
        <v>,</v>
      </c>
      <c r="D56" s="105" t="s">
        <v>102</v>
      </c>
      <c r="E56" s="112"/>
      <c r="F56" s="106">
        <f>'Price guide'!K55</f>
        <v>11.592000000000001</v>
      </c>
      <c r="G56" s="105" t="s">
        <v>56</v>
      </c>
      <c r="H56" s="107">
        <f>'Price guide'!G55</f>
        <v>1.2997847147470398</v>
      </c>
      <c r="I56" s="108"/>
      <c r="J56" s="109">
        <f>'Price guide'!P49</f>
        <v>0.25</v>
      </c>
      <c r="K56" s="109"/>
      <c r="L56" s="110"/>
      <c r="M56" s="111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/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7"/>
      <c r="ET56" s="87"/>
      <c r="EU56" s="87"/>
      <c r="EV56" s="87"/>
      <c r="EW56" s="87"/>
      <c r="EX56" s="87"/>
      <c r="EY56" s="87"/>
      <c r="EZ56" s="87"/>
      <c r="FA56" s="87"/>
      <c r="FB56" s="87"/>
      <c r="FC56" s="87"/>
      <c r="FD56" s="87"/>
      <c r="FE56" s="87"/>
      <c r="FF56" s="87"/>
      <c r="FG56" s="87"/>
      <c r="FH56" s="87"/>
      <c r="FI56" s="87"/>
      <c r="FJ56" s="87"/>
      <c r="FK56" s="87"/>
      <c r="FL56" s="87"/>
      <c r="FM56" s="87"/>
      <c r="FN56" s="87"/>
    </row>
    <row r="57" spans="1:170" s="86" customFormat="1">
      <c r="A57" s="104" t="s">
        <v>72</v>
      </c>
      <c r="B57" s="105"/>
      <c r="C57" s="105" t="str">
        <f>'Price guide'!C56</f>
        <v>Average</v>
      </c>
      <c r="D57" s="105"/>
      <c r="E57" s="112"/>
      <c r="F57" s="106"/>
      <c r="G57" s="105"/>
      <c r="H57" s="107">
        <f>'Price guide'!G56</f>
        <v>1.4466402921299721</v>
      </c>
      <c r="I57" s="108"/>
      <c r="J57" s="109">
        <f>'Price guide'!P50</f>
        <v>0.08</v>
      </c>
      <c r="K57" s="109"/>
      <c r="L57" s="110"/>
      <c r="M57" s="111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7"/>
      <c r="EH57" s="87"/>
      <c r="EI57" s="87"/>
      <c r="EJ57" s="87"/>
      <c r="EK57" s="87"/>
      <c r="EL57" s="87"/>
      <c r="EM57" s="87"/>
      <c r="EN57" s="87"/>
      <c r="EO57" s="87"/>
      <c r="EP57" s="87"/>
      <c r="EQ57" s="87"/>
      <c r="ER57" s="87"/>
      <c r="ES57" s="87"/>
      <c r="ET57" s="87"/>
      <c r="EU57" s="87"/>
      <c r="EV57" s="87"/>
      <c r="EW57" s="87"/>
      <c r="EX57" s="87"/>
      <c r="EY57" s="87"/>
      <c r="EZ57" s="87"/>
      <c r="FA57" s="87"/>
      <c r="FB57" s="87"/>
      <c r="FC57" s="87"/>
      <c r="FD57" s="87"/>
      <c r="FE57" s="87"/>
      <c r="FF57" s="87"/>
      <c r="FG57" s="87"/>
      <c r="FH57" s="87"/>
      <c r="FI57" s="87"/>
      <c r="FJ57" s="87"/>
      <c r="FK57" s="87"/>
      <c r="FL57" s="87"/>
      <c r="FM57" s="87"/>
      <c r="FN57" s="87"/>
    </row>
    <row r="58" spans="1:170" s="86" customFormat="1">
      <c r="A58" s="104" t="s">
        <v>21</v>
      </c>
      <c r="B58" s="105"/>
      <c r="C58" s="105" t="str">
        <f>'Price guide'!C57</f>
        <v>Lancaster</v>
      </c>
      <c r="D58" s="105"/>
      <c r="E58" s="105"/>
      <c r="F58" s="106"/>
      <c r="G58" s="105"/>
      <c r="H58" s="107">
        <f>'Price guide'!G57</f>
        <v>1.4109831169622722</v>
      </c>
      <c r="I58" s="108"/>
      <c r="J58" s="109">
        <f>'Price guide'!P51</f>
        <v>0.2</v>
      </c>
      <c r="K58" s="109"/>
      <c r="L58" s="113"/>
      <c r="M58" s="111" t="str">
        <f>'Price guide'!M57</f>
        <v>Junction 18/19 M6</v>
      </c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7"/>
      <c r="EH58" s="87"/>
      <c r="EI58" s="87"/>
      <c r="EJ58" s="87"/>
      <c r="EK58" s="87"/>
      <c r="EL58" s="87"/>
      <c r="EM58" s="87"/>
      <c r="EN58" s="87"/>
      <c r="EO58" s="87"/>
      <c r="EP58" s="87"/>
      <c r="EQ58" s="87"/>
      <c r="ER58" s="87"/>
      <c r="ES58" s="87"/>
      <c r="ET58" s="87"/>
      <c r="EU58" s="87"/>
      <c r="EV58" s="87"/>
      <c r="EW58" s="87"/>
      <c r="EX58" s="87"/>
      <c r="EY58" s="87"/>
      <c r="EZ58" s="87"/>
      <c r="FA58" s="87"/>
      <c r="FB58" s="87"/>
      <c r="FC58" s="87"/>
      <c r="FD58" s="87"/>
      <c r="FE58" s="87"/>
      <c r="FF58" s="87"/>
      <c r="FG58" s="87"/>
      <c r="FH58" s="87"/>
      <c r="FI58" s="87"/>
      <c r="FJ58" s="87"/>
      <c r="FK58" s="87"/>
      <c r="FL58" s="87"/>
      <c r="FM58" s="87"/>
      <c r="FN58" s="87"/>
    </row>
    <row r="59" spans="1:170" s="116" customFormat="1" ht="9">
      <c r="A59" s="137" t="s">
        <v>111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7"/>
      <c r="DE59" s="127"/>
      <c r="DF59" s="127"/>
      <c r="DG59" s="127"/>
      <c r="DH59" s="127"/>
      <c r="DI59" s="127"/>
      <c r="DJ59" s="127"/>
      <c r="DK59" s="127"/>
      <c r="DL59" s="127"/>
      <c r="DM59" s="127"/>
      <c r="DN59" s="127"/>
      <c r="DO59" s="127"/>
      <c r="DP59" s="127"/>
      <c r="DQ59" s="127"/>
      <c r="DR59" s="127"/>
      <c r="DS59" s="127"/>
      <c r="DT59" s="127"/>
      <c r="DU59" s="127"/>
      <c r="DV59" s="127"/>
      <c r="DW59" s="127"/>
      <c r="DX59" s="127"/>
      <c r="DY59" s="127"/>
      <c r="DZ59" s="127"/>
      <c r="EA59" s="127"/>
      <c r="EB59" s="127"/>
      <c r="EC59" s="127"/>
      <c r="ED59" s="127"/>
      <c r="EE59" s="127"/>
      <c r="EF59" s="127"/>
      <c r="EG59" s="127"/>
      <c r="EH59" s="127"/>
      <c r="EI59" s="127"/>
      <c r="EJ59" s="127"/>
      <c r="EK59" s="127"/>
      <c r="EL59" s="127"/>
      <c r="EM59" s="127"/>
      <c r="EN59" s="127"/>
      <c r="EO59" s="127"/>
      <c r="EP59" s="127"/>
      <c r="EQ59" s="127"/>
      <c r="ER59" s="127"/>
      <c r="ES59" s="127"/>
      <c r="ET59" s="127"/>
      <c r="EU59" s="127"/>
      <c r="EV59" s="127"/>
      <c r="EW59" s="127"/>
      <c r="EX59" s="127"/>
      <c r="EY59" s="127"/>
      <c r="EZ59" s="127"/>
      <c r="FA59" s="127"/>
      <c r="FB59" s="127"/>
      <c r="FC59" s="127"/>
      <c r="FD59" s="127"/>
      <c r="FE59" s="127"/>
      <c r="FF59" s="127"/>
      <c r="FG59" s="127"/>
      <c r="FH59" s="127"/>
      <c r="FI59" s="127"/>
      <c r="FJ59" s="127"/>
      <c r="FK59" s="127"/>
      <c r="FL59" s="127"/>
      <c r="FM59" s="127"/>
      <c r="FN59" s="127"/>
    </row>
    <row r="60" spans="1:170" s="116" customFormat="1" ht="9">
      <c r="A60" s="137" t="s">
        <v>112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7"/>
      <c r="DC60" s="127"/>
      <c r="DD60" s="127"/>
      <c r="DE60" s="127"/>
      <c r="DF60" s="127"/>
      <c r="DG60" s="127"/>
      <c r="DH60" s="127"/>
      <c r="DI60" s="127"/>
      <c r="DJ60" s="127"/>
      <c r="DK60" s="127"/>
      <c r="DL60" s="127"/>
      <c r="DM60" s="127"/>
      <c r="DN60" s="127"/>
      <c r="DO60" s="127"/>
      <c r="DP60" s="127"/>
      <c r="DQ60" s="127"/>
      <c r="DR60" s="127"/>
      <c r="DS60" s="127"/>
      <c r="DT60" s="127"/>
      <c r="DU60" s="127"/>
      <c r="DV60" s="127"/>
      <c r="DW60" s="127"/>
      <c r="DX60" s="127"/>
      <c r="DY60" s="127"/>
      <c r="DZ60" s="127"/>
      <c r="EA60" s="127"/>
      <c r="EB60" s="127"/>
      <c r="EC60" s="127"/>
      <c r="ED60" s="127"/>
      <c r="EE60" s="127"/>
      <c r="EF60" s="127"/>
      <c r="EG60" s="127"/>
      <c r="EH60" s="127"/>
      <c r="EI60" s="127"/>
      <c r="EJ60" s="127"/>
      <c r="EK60" s="127"/>
      <c r="EL60" s="127"/>
      <c r="EM60" s="127"/>
      <c r="EN60" s="127"/>
      <c r="EO60" s="127"/>
      <c r="EP60" s="127"/>
      <c r="EQ60" s="127"/>
      <c r="ER60" s="127"/>
      <c r="ES60" s="127"/>
      <c r="ET60" s="127"/>
      <c r="EU60" s="127"/>
      <c r="EV60" s="127"/>
      <c r="EW60" s="127"/>
      <c r="EX60" s="127"/>
      <c r="EY60" s="127"/>
      <c r="EZ60" s="127"/>
      <c r="FA60" s="127"/>
      <c r="FB60" s="127"/>
      <c r="FC60" s="127"/>
      <c r="FD60" s="127"/>
      <c r="FE60" s="127"/>
      <c r="FF60" s="127"/>
      <c r="FG60" s="127"/>
      <c r="FH60" s="127"/>
      <c r="FI60" s="127"/>
      <c r="FJ60" s="127"/>
      <c r="FK60" s="127"/>
      <c r="FL60" s="127"/>
      <c r="FM60" s="127"/>
      <c r="FN60" s="127"/>
    </row>
    <row r="61" spans="1:170">
      <c r="I61" s="122"/>
      <c r="J61" s="122"/>
      <c r="K61" s="122"/>
    </row>
    <row r="62" spans="1:170">
      <c r="I62" s="122"/>
      <c r="J62" s="122"/>
      <c r="K62" s="122"/>
    </row>
    <row r="63" spans="1:170">
      <c r="A63" s="122"/>
      <c r="F63" s="122"/>
      <c r="I63" s="122"/>
      <c r="J63" s="122"/>
      <c r="K63" s="122"/>
    </row>
  </sheetData>
  <mergeCells count="6">
    <mergeCell ref="A60:M60"/>
    <mergeCell ref="F3:H3"/>
    <mergeCell ref="C3:D3"/>
    <mergeCell ref="A1:M1"/>
    <mergeCell ref="A2:M2"/>
    <mergeCell ref="A59:M59"/>
  </mergeCells>
  <phoneticPr fontId="0" type="noConversion"/>
  <conditionalFormatting sqref="A4:M58">
    <cfRule type="expression" dxfId="4" priority="1">
      <formula>MOD(ROW(),2)</formula>
    </cfRule>
  </conditionalFormatting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V63"/>
  <sheetViews>
    <sheetView showGridLines="0" workbookViewId="0">
      <selection activeCell="E47" sqref="E47"/>
    </sheetView>
  </sheetViews>
  <sheetFormatPr defaultRowHeight="12.75"/>
  <cols>
    <col min="1" max="1" width="15.85546875" style="121" bestFit="1" customWidth="1"/>
    <col min="2" max="2" width="0.28515625" style="122" customWidth="1"/>
    <col min="3" max="3" width="19.85546875" style="122" bestFit="1" customWidth="1"/>
    <col min="4" max="4" width="8.28515625" style="122" customWidth="1"/>
    <col min="5" max="5" width="0.28515625" style="122" customWidth="1"/>
    <col min="6" max="6" width="6.42578125" style="123" customWidth="1"/>
    <col min="7" max="7" width="1" style="122" customWidth="1"/>
    <col min="8" max="8" width="6.42578125" style="124" customWidth="1"/>
    <col min="9" max="9" width="0.28515625" style="125" customWidth="1"/>
    <col min="10" max="10" width="6.140625" style="125" bestFit="1" customWidth="1"/>
    <col min="11" max="11" width="0.7109375" style="122" customWidth="1"/>
    <col min="12" max="12" width="0.28515625" style="122" customWidth="1"/>
    <col min="13" max="13" width="24.85546875" style="122" bestFit="1" customWidth="1"/>
    <col min="14" max="16384" width="9.140625" style="122"/>
  </cols>
  <sheetData>
    <row r="1" spans="1:13" ht="19.5">
      <c r="A1" s="140" t="s">
        <v>165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s="126" customFormat="1" ht="11.25">
      <c r="A2" s="141" t="s">
        <v>113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ht="25.5">
      <c r="A3" s="74" t="s">
        <v>7</v>
      </c>
      <c r="B3" s="74"/>
      <c r="C3" s="139" t="s">
        <v>164</v>
      </c>
      <c r="D3" s="139"/>
      <c r="E3" s="74"/>
      <c r="F3" s="138" t="s">
        <v>43</v>
      </c>
      <c r="G3" s="138"/>
      <c r="H3" s="138"/>
      <c r="I3" s="76"/>
      <c r="J3" s="76" t="s">
        <v>80</v>
      </c>
      <c r="K3" s="76"/>
      <c r="L3" s="76"/>
      <c r="M3" s="74" t="s">
        <v>8</v>
      </c>
    </row>
    <row r="4" spans="1:13" s="86" customFormat="1">
      <c r="A4" s="104" t="s">
        <v>24</v>
      </c>
      <c r="B4" s="105"/>
      <c r="C4" s="105" t="str">
        <f>'Price guide'!C3</f>
        <v>OMV Gries Brennersee</v>
      </c>
      <c r="D4" s="105"/>
      <c r="E4" s="105"/>
      <c r="F4" s="106"/>
      <c r="G4" s="105"/>
      <c r="H4" s="107">
        <f>'Price guide'!G3</f>
        <v>1.1891666666666667</v>
      </c>
      <c r="I4" s="108"/>
      <c r="J4" s="109">
        <f>'Price guide'!P$23</f>
        <v>0.2</v>
      </c>
      <c r="K4" s="110"/>
      <c r="L4" s="110"/>
      <c r="M4" s="111" t="str">
        <f>'Price guide'!M3</f>
        <v>E45, exit Brennersee</v>
      </c>
    </row>
    <row r="5" spans="1:13" s="86" customFormat="1">
      <c r="A5" s="104"/>
      <c r="B5" s="105"/>
      <c r="C5" s="105" t="str">
        <f>'Price guide'!C4</f>
        <v>Hart/Villach</v>
      </c>
      <c r="D5" s="105"/>
      <c r="E5" s="105"/>
      <c r="F5" s="106"/>
      <c r="G5" s="105"/>
      <c r="H5" s="107">
        <f>'Price guide'!G4</f>
        <v>1.1491666666666667</v>
      </c>
      <c r="I5" s="108"/>
      <c r="J5" s="109">
        <f>'Price guide'!P$23</f>
        <v>0.2</v>
      </c>
      <c r="K5" s="110"/>
      <c r="L5" s="110"/>
      <c r="M5" s="111" t="str">
        <f>'Price guide'!M4</f>
        <v>Arnoldstein-Villach</v>
      </c>
    </row>
    <row r="6" spans="1:13" s="86" customFormat="1" ht="22.5">
      <c r="A6" s="104"/>
      <c r="B6" s="105"/>
      <c r="C6" s="105" t="str">
        <f>'Price guide'!C5</f>
        <v>Eurotruck Niederndorf + others</v>
      </c>
      <c r="D6" s="105"/>
      <c r="E6" s="112"/>
      <c r="F6" s="106"/>
      <c r="G6" s="105"/>
      <c r="H6" s="107">
        <f>'Price guide'!G5</f>
        <v>1.1758333333333335</v>
      </c>
      <c r="I6" s="108"/>
      <c r="J6" s="109">
        <f>'Price guide'!P$23</f>
        <v>0.2</v>
      </c>
      <c r="K6" s="110"/>
      <c r="L6" s="110"/>
      <c r="M6" s="114"/>
    </row>
    <row r="7" spans="1:13" s="86" customFormat="1">
      <c r="A7" s="104"/>
      <c r="B7" s="105"/>
      <c r="C7" s="105" t="str">
        <f>'Price guide'!C6</f>
        <v>Agip IBK-Amras</v>
      </c>
      <c r="D7" s="105"/>
      <c r="E7" s="105"/>
      <c r="F7" s="106"/>
      <c r="G7" s="105"/>
      <c r="H7" s="107">
        <f>'Price guide'!G6</f>
        <v>1.1658333333333335</v>
      </c>
      <c r="I7" s="108"/>
      <c r="J7" s="109">
        <f>'Price guide'!P$23</f>
        <v>0.2</v>
      </c>
      <c r="K7" s="110"/>
      <c r="L7" s="110"/>
      <c r="M7" s="111"/>
    </row>
    <row r="8" spans="1:13" s="86" customFormat="1">
      <c r="A8" s="104"/>
      <c r="B8" s="105"/>
      <c r="C8" s="105" t="str">
        <f>'Price guide'!C7</f>
        <v>Unterpremstätten</v>
      </c>
      <c r="D8" s="105"/>
      <c r="E8" s="104"/>
      <c r="F8" s="106"/>
      <c r="G8" s="105"/>
      <c r="H8" s="107">
        <f>'Price guide'!G7</f>
        <v>1.0966666666666667</v>
      </c>
      <c r="I8" s="108"/>
      <c r="J8" s="109">
        <f>'Price guide'!P$23</f>
        <v>0.2</v>
      </c>
      <c r="K8" s="110"/>
      <c r="L8" s="110"/>
      <c r="M8" s="111"/>
    </row>
    <row r="9" spans="1:13" s="86" customFormat="1">
      <c r="A9" s="104"/>
      <c r="B9" s="105"/>
      <c r="C9" s="105" t="str">
        <f>'Price guide'!C8</f>
        <v>Kufstein</v>
      </c>
      <c r="D9" s="105"/>
      <c r="E9" s="105"/>
      <c r="F9" s="106"/>
      <c r="G9" s="105"/>
      <c r="H9" s="107">
        <f>'Price guide'!G8</f>
        <v>1.1241666666666668</v>
      </c>
      <c r="I9" s="108"/>
      <c r="J9" s="109">
        <f>'Price guide'!P$23</f>
        <v>0.2</v>
      </c>
      <c r="K9" s="110"/>
      <c r="L9" s="110"/>
      <c r="M9" s="111" t="str">
        <f>'Price guide'!M8</f>
        <v>Kiefersfelden-Kufstein</v>
      </c>
    </row>
    <row r="10" spans="1:13" s="86" customFormat="1">
      <c r="A10" s="104" t="s">
        <v>23</v>
      </c>
      <c r="B10" s="105"/>
      <c r="C10" s="105" t="str">
        <f>'Price guide'!C9</f>
        <v>G.&amp;V. / BP list price</v>
      </c>
      <c r="D10" s="105"/>
      <c r="E10" s="112"/>
      <c r="F10" s="106"/>
      <c r="G10" s="105"/>
      <c r="H10" s="107">
        <f>'Price guide'!G9</f>
        <v>1.2</v>
      </c>
      <c r="I10" s="108"/>
      <c r="J10" s="109">
        <f>'Price guide'!P$24</f>
        <v>0.21</v>
      </c>
      <c r="K10" s="110"/>
      <c r="L10" s="110"/>
      <c r="M10" s="111" t="str">
        <f>'Price guide'!M9</f>
        <v>A1 E19</v>
      </c>
    </row>
    <row r="11" spans="1:13" s="86" customFormat="1" ht="22.5">
      <c r="A11" s="104"/>
      <c r="B11" s="105"/>
      <c r="C11" s="105" t="str">
        <f>'Price guide'!C10</f>
        <v>Poweroil list price</v>
      </c>
      <c r="D11" s="105"/>
      <c r="E11" s="112"/>
      <c r="F11" s="106"/>
      <c r="G11" s="105"/>
      <c r="H11" s="107">
        <f>'Price guide'!G10</f>
        <v>1.2</v>
      </c>
      <c r="I11" s="108"/>
      <c r="J11" s="109">
        <f>'Price guide'!P$24</f>
        <v>0.21</v>
      </c>
      <c r="K11" s="110"/>
      <c r="L11" s="110"/>
      <c r="M11" s="111" t="str">
        <f>'Price guide'!M10</f>
        <v>E40-A10, exit 10 Beernem, close to Brugge</v>
      </c>
    </row>
    <row r="12" spans="1:13" s="86" customFormat="1">
      <c r="A12" s="104" t="s">
        <v>74</v>
      </c>
      <c r="B12" s="105"/>
      <c r="C12" s="105" t="str">
        <f>'Price guide'!C11</f>
        <v>Average</v>
      </c>
      <c r="D12" s="105"/>
      <c r="E12" s="112"/>
      <c r="F12" s="106"/>
      <c r="G12" s="105"/>
      <c r="H12" s="107">
        <f>'Price guide'!G11</f>
        <v>1.1035552374135051</v>
      </c>
      <c r="I12" s="108"/>
      <c r="J12" s="109">
        <f>'Price guide'!P25</f>
        <v>0.2</v>
      </c>
      <c r="K12" s="110"/>
      <c r="L12" s="110"/>
      <c r="M12" s="111"/>
    </row>
    <row r="13" spans="1:13" s="86" customFormat="1">
      <c r="A13" s="104" t="s">
        <v>63</v>
      </c>
      <c r="B13" s="105"/>
      <c r="C13" s="105" t="str">
        <f>'Price guide'!C12</f>
        <v>Average</v>
      </c>
      <c r="D13" s="105"/>
      <c r="E13" s="105"/>
      <c r="F13" s="106"/>
      <c r="G13" s="105"/>
      <c r="H13" s="107">
        <f>'Price guide'!G12</f>
        <v>1.121517137598061</v>
      </c>
      <c r="I13" s="108"/>
      <c r="J13" s="109">
        <f>'Price guide'!P26</f>
        <v>0.21</v>
      </c>
      <c r="K13" s="110"/>
      <c r="L13" s="110"/>
      <c r="M13" s="111"/>
    </row>
    <row r="14" spans="1:13" s="86" customFormat="1">
      <c r="A14" s="104" t="s">
        <v>28</v>
      </c>
      <c r="B14" s="105"/>
      <c r="C14" s="105" t="str">
        <f>'Price guide'!C13</f>
        <v>OMV</v>
      </c>
      <c r="D14" s="105"/>
      <c r="E14" s="105"/>
      <c r="F14" s="106"/>
      <c r="G14" s="105"/>
      <c r="H14" s="107">
        <f>'Price guide'!G13</f>
        <v>1.0498687664041995</v>
      </c>
      <c r="I14" s="108"/>
      <c r="J14" s="109">
        <f>'Price guide'!P27</f>
        <v>0.25</v>
      </c>
      <c r="K14" s="110"/>
      <c r="L14" s="110"/>
      <c r="M14" s="111" t="str">
        <f>'Price guide'!M13</f>
        <v>vat refund not possible</v>
      </c>
    </row>
    <row r="15" spans="1:13" s="86" customFormat="1">
      <c r="A15" s="104" t="s">
        <v>39</v>
      </c>
      <c r="B15" s="105"/>
      <c r="C15" s="105" t="str">
        <f>'Price guide'!C14</f>
        <v xml:space="preserve">list price  </v>
      </c>
      <c r="D15" s="105"/>
      <c r="E15" s="105"/>
      <c r="F15" s="106"/>
      <c r="G15" s="105"/>
      <c r="H15" s="107">
        <f>'Price guide'!G14</f>
        <v>1.2381909547738694</v>
      </c>
      <c r="I15" s="108"/>
      <c r="J15" s="109">
        <f>'Price guide'!P28</f>
        <v>0.25</v>
      </c>
      <c r="K15" s="110"/>
      <c r="L15" s="110"/>
      <c r="M15" s="111"/>
    </row>
    <row r="16" spans="1:13" s="86" customFormat="1">
      <c r="A16" s="104" t="s">
        <v>30</v>
      </c>
      <c r="B16" s="105"/>
      <c r="C16" s="105" t="str">
        <f>'Price guide'!C15</f>
        <v xml:space="preserve">list price  </v>
      </c>
      <c r="D16" s="105"/>
      <c r="E16" s="112"/>
      <c r="F16" s="106"/>
      <c r="G16" s="105"/>
      <c r="H16" s="107">
        <f>'Price guide'!G15</f>
        <v>1.1333333333333335</v>
      </c>
      <c r="I16" s="108"/>
      <c r="J16" s="109">
        <f>'Price guide'!P29</f>
        <v>0.2</v>
      </c>
      <c r="K16" s="110"/>
      <c r="L16" s="110"/>
      <c r="M16" s="111" t="str">
        <f>'Price guide'!M15</f>
        <v xml:space="preserve"> </v>
      </c>
    </row>
    <row r="17" spans="1:13" s="86" customFormat="1">
      <c r="A17" s="104" t="s">
        <v>9</v>
      </c>
      <c r="B17" s="105"/>
      <c r="C17" s="105" t="str">
        <f>'Price guide'!C16</f>
        <v>St. Priest Truckstop</v>
      </c>
      <c r="D17" s="105"/>
      <c r="E17" s="105"/>
      <c r="F17" s="106"/>
      <c r="G17" s="105"/>
      <c r="H17" s="107">
        <f>'Price guide'!G16</f>
        <v>1.1158333333333335</v>
      </c>
      <c r="I17" s="108"/>
      <c r="J17" s="115">
        <f>'Price guide'!P$31</f>
        <v>0.2</v>
      </c>
      <c r="K17" s="113"/>
      <c r="L17" s="113"/>
      <c r="M17" s="111" t="str">
        <f>'Price guide'!M16</f>
        <v>A43 (N518)</v>
      </c>
    </row>
    <row r="18" spans="1:13" s="86" customFormat="1">
      <c r="A18" s="104"/>
      <c r="B18" s="105"/>
      <c r="C18" s="105" t="str">
        <f>'Price guide'!C17</f>
        <v>Macon BP</v>
      </c>
      <c r="D18" s="105"/>
      <c r="E18" s="105"/>
      <c r="F18" s="106"/>
      <c r="G18" s="105"/>
      <c r="H18" s="107">
        <f>'Price guide'!G17</f>
        <v>1.1158333333333335</v>
      </c>
      <c r="I18" s="108"/>
      <c r="J18" s="115">
        <f>'Price guide'!P$31</f>
        <v>0.2</v>
      </c>
      <c r="K18" s="113"/>
      <c r="L18" s="113"/>
      <c r="M18" s="111" t="str">
        <f>'Price guide'!M17</f>
        <v>A6 Exit Macon N.&gt; Lyon</v>
      </c>
    </row>
    <row r="19" spans="1:13" s="86" customFormat="1">
      <c r="A19" s="104"/>
      <c r="B19" s="105"/>
      <c r="C19" s="105" t="str">
        <f>'Price guide'!C18</f>
        <v>Le Havre</v>
      </c>
      <c r="D19" s="105"/>
      <c r="E19" s="105"/>
      <c r="F19" s="106"/>
      <c r="G19" s="105"/>
      <c r="H19" s="107">
        <f>'Price guide'!G18</f>
        <v>1.1158333333333335</v>
      </c>
      <c r="I19" s="108"/>
      <c r="J19" s="115">
        <f>'Price guide'!P$31</f>
        <v>0.2</v>
      </c>
      <c r="K19" s="113"/>
      <c r="L19" s="113"/>
      <c r="M19" s="111" t="str">
        <f>'Price guide'!M18</f>
        <v>Le Havre Port</v>
      </c>
    </row>
    <row r="20" spans="1:13" s="86" customFormat="1">
      <c r="A20" s="104"/>
      <c r="B20" s="105"/>
      <c r="C20" s="105" t="str">
        <f>'Price guide'!C19</f>
        <v>ROYE BP Truckstop</v>
      </c>
      <c r="D20" s="105"/>
      <c r="E20" s="105"/>
      <c r="F20" s="106"/>
      <c r="G20" s="105"/>
      <c r="H20" s="107">
        <f>'Price guide'!G19</f>
        <v>1.1200000000000001</v>
      </c>
      <c r="I20" s="108"/>
      <c r="J20" s="115">
        <f>'Price guide'!P$31</f>
        <v>0.2</v>
      </c>
      <c r="K20" s="113"/>
      <c r="L20" s="113"/>
      <c r="M20" s="111" t="str">
        <f>'Price guide'!M19</f>
        <v>A1Lille/Paris</v>
      </c>
    </row>
    <row r="21" spans="1:13" s="86" customFormat="1">
      <c r="A21" s="104"/>
      <c r="B21" s="105"/>
      <c r="C21" s="105" t="str">
        <f>'Price guide'!C20</f>
        <v>Calais</v>
      </c>
      <c r="D21" s="105"/>
      <c r="E21" s="105"/>
      <c r="F21" s="106"/>
      <c r="G21" s="105"/>
      <c r="H21" s="107">
        <f>'Price guide'!G20</f>
        <v>1.1316666666666668</v>
      </c>
      <c r="I21" s="108"/>
      <c r="J21" s="115">
        <f>'Price guide'!P$31</f>
        <v>0.2</v>
      </c>
      <c r="K21" s="113"/>
      <c r="L21" s="113"/>
      <c r="M21" s="111"/>
    </row>
    <row r="22" spans="1:13" s="86" customFormat="1">
      <c r="A22" s="104" t="s">
        <v>11</v>
      </c>
      <c r="B22" s="105"/>
      <c r="C22" s="105" t="str">
        <f>'Price guide'!C21</f>
        <v xml:space="preserve">Aral Bockel/Gyhum </v>
      </c>
      <c r="D22" s="105"/>
      <c r="E22" s="105"/>
      <c r="F22" s="106"/>
      <c r="G22" s="105"/>
      <c r="H22" s="107">
        <f>'Price guide'!G21</f>
        <v>1.1252100840336134</v>
      </c>
      <c r="I22" s="108"/>
      <c r="J22" s="109">
        <f>'Price guide'!P$32</f>
        <v>0.19</v>
      </c>
      <c r="K22" s="110"/>
      <c r="L22" s="110"/>
      <c r="M22" s="111" t="str">
        <f>'Price guide'!M21</f>
        <v>A1 North of Bremen exit 49</v>
      </c>
    </row>
    <row r="23" spans="1:13" s="86" customFormat="1">
      <c r="A23" s="104"/>
      <c r="B23" s="105"/>
      <c r="C23" s="105" t="str">
        <f>'Price guide'!C22</f>
        <v>Ilsfeld Truckst.</v>
      </c>
      <c r="D23" s="105"/>
      <c r="E23" s="105"/>
      <c r="F23" s="106"/>
      <c r="G23" s="105"/>
      <c r="H23" s="107">
        <f>'Price guide'!G22</f>
        <v>1.1168067226890757</v>
      </c>
      <c r="I23" s="108"/>
      <c r="J23" s="109">
        <f>'Price guide'!P$32</f>
        <v>0.19</v>
      </c>
      <c r="K23" s="110"/>
      <c r="L23" s="110"/>
      <c r="M23" s="111" t="str">
        <f>'Price guide'!M22</f>
        <v>A81 exit 12 Ilsfeld</v>
      </c>
    </row>
    <row r="24" spans="1:13" s="86" customFormat="1">
      <c r="A24" s="104"/>
      <c r="B24" s="105"/>
      <c r="C24" s="105" t="str">
        <f>'Price guide'!C23</f>
        <v>Bockenem</v>
      </c>
      <c r="D24" s="105"/>
      <c r="E24" s="105"/>
      <c r="F24" s="106"/>
      <c r="G24" s="105"/>
      <c r="H24" s="107">
        <f>'Price guide'!G23</f>
        <v>1.1588235294117648</v>
      </c>
      <c r="I24" s="108"/>
      <c r="J24" s="109">
        <f>'Price guide'!P$32</f>
        <v>0.19</v>
      </c>
      <c r="K24" s="110"/>
      <c r="L24" s="110"/>
      <c r="M24" s="111" t="str">
        <f>'Price guide'!M23</f>
        <v xml:space="preserve">A7 exit 65 </v>
      </c>
    </row>
    <row r="25" spans="1:13" s="86" customFormat="1">
      <c r="A25" s="104"/>
      <c r="B25" s="105"/>
      <c r="C25" s="105" t="str">
        <f>'Price guide'!C24</f>
        <v>Köln Truckstop</v>
      </c>
      <c r="D25" s="105"/>
      <c r="E25" s="105"/>
      <c r="F25" s="106"/>
      <c r="G25" s="105"/>
      <c r="H25" s="107">
        <f>'Price guide'!G24</f>
        <v>1.142016806722689</v>
      </c>
      <c r="I25" s="108"/>
      <c r="J25" s="109">
        <f>'Price guide'!P$32</f>
        <v>0.19</v>
      </c>
      <c r="K25" s="110"/>
      <c r="L25" s="110"/>
      <c r="M25" s="111" t="str">
        <f>'Price guide'!M24</f>
        <v>A1/E31 exit Bickendorf - Köln</v>
      </c>
    </row>
    <row r="26" spans="1:13" s="86" customFormat="1">
      <c r="A26" s="104"/>
      <c r="B26" s="105"/>
      <c r="C26" s="105" t="str">
        <f>'Price guide'!C25</f>
        <v>Vogelsdorf Aral</v>
      </c>
      <c r="D26" s="105"/>
      <c r="E26" s="105"/>
      <c r="F26" s="106"/>
      <c r="G26" s="105"/>
      <c r="H26" s="107">
        <f>'Price guide'!G25</f>
        <v>1.1252100840336134</v>
      </c>
      <c r="I26" s="108"/>
      <c r="J26" s="109">
        <f>'Price guide'!P$32</f>
        <v>0.19</v>
      </c>
      <c r="K26" s="110"/>
      <c r="L26" s="110"/>
      <c r="M26" s="111" t="str">
        <f>'Price guide'!M25</f>
        <v xml:space="preserve">A10 exit 25 Berlin-Hellersdorf </v>
      </c>
    </row>
    <row r="27" spans="1:13" s="86" customFormat="1">
      <c r="A27" s="104"/>
      <c r="B27" s="105"/>
      <c r="C27" s="105" t="str">
        <f>'Price guide'!C26</f>
        <v>Zorbau</v>
      </c>
      <c r="D27" s="105"/>
      <c r="E27" s="105"/>
      <c r="F27" s="106"/>
      <c r="G27" s="105"/>
      <c r="H27" s="107">
        <f>'Price guide'!G26</f>
        <v>1.1588235294117648</v>
      </c>
      <c r="I27" s="108"/>
      <c r="J27" s="109">
        <f>'Price guide'!P$32</f>
        <v>0.19</v>
      </c>
      <c r="K27" s="110"/>
      <c r="L27" s="110"/>
      <c r="M27" s="111" t="str">
        <f>'Price guide'!M26</f>
        <v>A9 exit 20 Weissenfels-Zorbau</v>
      </c>
    </row>
    <row r="28" spans="1:13" s="86" customFormat="1">
      <c r="A28" s="104"/>
      <c r="B28" s="105"/>
      <c r="C28" s="105" t="str">
        <f>'Price guide'!C27</f>
        <v>Farhbinde</v>
      </c>
      <c r="D28" s="105"/>
      <c r="E28" s="105"/>
      <c r="F28" s="106"/>
      <c r="G28" s="105"/>
      <c r="H28" s="107">
        <f>'Price guide'!G27</f>
        <v>1.142016806722689</v>
      </c>
      <c r="I28" s="108"/>
      <c r="J28" s="109">
        <f>'Price guide'!P$32</f>
        <v>0.19</v>
      </c>
      <c r="K28" s="110"/>
      <c r="L28" s="110"/>
      <c r="M28" s="111" t="str">
        <f>'Price guide'!M27</f>
        <v>A24 exit 12 (Schwerin)</v>
      </c>
    </row>
    <row r="29" spans="1:13" s="86" customFormat="1">
      <c r="A29" s="104"/>
      <c r="B29" s="105"/>
      <c r="C29" s="105" t="str">
        <f>'Price guide'!C28</f>
        <v>Schwarmstedt</v>
      </c>
      <c r="D29" s="105"/>
      <c r="E29" s="105"/>
      <c r="F29" s="106"/>
      <c r="G29" s="105"/>
      <c r="H29" s="107">
        <f>'Price guide'!G28</f>
        <v>1.142016806722689</v>
      </c>
      <c r="I29" s="108"/>
      <c r="J29" s="109">
        <f>'Price guide'!P$32</f>
        <v>0.19</v>
      </c>
      <c r="K29" s="110"/>
      <c r="L29" s="110"/>
      <c r="M29" s="111" t="str">
        <f>'Price guide'!M28</f>
        <v>A7, An der Autobahn 1</v>
      </c>
    </row>
    <row r="30" spans="1:13" s="86" customFormat="1">
      <c r="A30" s="104"/>
      <c r="B30" s="105"/>
      <c r="C30" s="105" t="str">
        <f>'Price guide'!C29</f>
        <v>Regensburg Truckstop</v>
      </c>
      <c r="D30" s="105"/>
      <c r="E30" s="105"/>
      <c r="F30" s="106"/>
      <c r="G30" s="105"/>
      <c r="H30" s="107">
        <f>'Price guide'!G29</f>
        <v>1.142016806722689</v>
      </c>
      <c r="I30" s="108"/>
      <c r="J30" s="109">
        <f>'Price guide'!P$32</f>
        <v>0.19</v>
      </c>
      <c r="K30" s="110"/>
      <c r="L30" s="110"/>
      <c r="M30" s="111" t="str">
        <f>'Price guide'!M29</f>
        <v>B15/E56 exit 101 Regensburg</v>
      </c>
    </row>
    <row r="31" spans="1:13" s="86" customFormat="1">
      <c r="A31" s="104"/>
      <c r="B31" s="105"/>
      <c r="C31" s="105" t="str">
        <f>'Price guide'!C30</f>
        <v>Schlüsselfeld</v>
      </c>
      <c r="D31" s="105"/>
      <c r="E31" s="105"/>
      <c r="F31" s="106"/>
      <c r="G31" s="105"/>
      <c r="H31" s="107">
        <f>'Price guide'!G30</f>
        <v>1.1336134453781512</v>
      </c>
      <c r="I31" s="108"/>
      <c r="J31" s="109">
        <f>'Price guide'!P$32</f>
        <v>0.19</v>
      </c>
      <c r="K31" s="110"/>
      <c r="L31" s="110"/>
      <c r="M31" s="111" t="str">
        <f>'Price guide'!M30</f>
        <v>A3 exit 77</v>
      </c>
    </row>
    <row r="32" spans="1:13" s="86" customFormat="1">
      <c r="A32" s="104"/>
      <c r="B32" s="105"/>
      <c r="C32" s="105" t="str">
        <f>'Price guide'!C31</f>
        <v>Kiel</v>
      </c>
      <c r="D32" s="105"/>
      <c r="E32" s="105"/>
      <c r="F32" s="106"/>
      <c r="G32" s="105"/>
      <c r="H32" s="107">
        <f>'Price guide'!G31</f>
        <v>1.142016806722689</v>
      </c>
      <c r="I32" s="108"/>
      <c r="J32" s="109">
        <f>'Price guide'!P$32</f>
        <v>0.19</v>
      </c>
      <c r="K32" s="110"/>
      <c r="L32" s="110"/>
      <c r="M32" s="111" t="str">
        <f>'Price guide'!M31</f>
        <v>Ferry / Færgeområdet</v>
      </c>
    </row>
    <row r="33" spans="1:13" s="86" customFormat="1">
      <c r="A33" s="104"/>
      <c r="B33" s="105"/>
      <c r="C33" s="105" t="str">
        <f>'Price guide'!C32</f>
        <v>Molfsee Syd f. Kiel</v>
      </c>
      <c r="D33" s="105"/>
      <c r="E33" s="105"/>
      <c r="F33" s="106"/>
      <c r="G33" s="105"/>
      <c r="H33" s="107">
        <f>'Price guide'!G32</f>
        <v>1.150420168067227</v>
      </c>
      <c r="I33" s="108"/>
      <c r="J33" s="109">
        <f>'Price guide'!P$32</f>
        <v>0.19</v>
      </c>
      <c r="K33" s="110"/>
      <c r="L33" s="110"/>
      <c r="M33" s="111" t="str">
        <f>'Price guide'!M32</f>
        <v>B4</v>
      </c>
    </row>
    <row r="34" spans="1:13" s="86" customFormat="1">
      <c r="A34" s="104"/>
      <c r="B34" s="105"/>
      <c r="C34" s="105" t="str">
        <f>'Price guide'!C33</f>
        <v>Schopsdorf</v>
      </c>
      <c r="D34" s="105"/>
      <c r="E34" s="105"/>
      <c r="F34" s="106"/>
      <c r="G34" s="105"/>
      <c r="H34" s="107">
        <f>'Price guide'!G33</f>
        <v>1.142016806722689</v>
      </c>
      <c r="I34" s="108"/>
      <c r="J34" s="109">
        <f>'Price guide'!P$32</f>
        <v>0.19</v>
      </c>
      <c r="K34" s="110"/>
      <c r="L34" s="110"/>
      <c r="M34" s="111" t="str">
        <f>'Price guide'!M33</f>
        <v>A2 Berlin-Hannover</v>
      </c>
    </row>
    <row r="35" spans="1:13" s="86" customFormat="1">
      <c r="A35" s="104"/>
      <c r="B35" s="105"/>
      <c r="C35" s="105" t="str">
        <f>'Price guide'!C34</f>
        <v>Reinfeld</v>
      </c>
      <c r="D35" s="105"/>
      <c r="E35" s="105"/>
      <c r="F35" s="106"/>
      <c r="G35" s="105"/>
      <c r="H35" s="107">
        <f>'Price guide'!G34</f>
        <v>1.150420168067227</v>
      </c>
      <c r="I35" s="108"/>
      <c r="J35" s="109">
        <f>'Price guide'!P$32</f>
        <v>0.19</v>
      </c>
      <c r="K35" s="110"/>
      <c r="L35" s="110"/>
      <c r="M35" s="111" t="str">
        <f>'Price guide'!M34</f>
        <v>An der Autobahn nr. 2</v>
      </c>
    </row>
    <row r="36" spans="1:13" s="86" customFormat="1">
      <c r="A36" s="104"/>
      <c r="B36" s="105"/>
      <c r="C36" s="105" t="str">
        <f>'Price guide'!C35</f>
        <v>Agip Holdorf</v>
      </c>
      <c r="D36" s="105"/>
      <c r="E36" s="112"/>
      <c r="F36" s="106"/>
      <c r="G36" s="105"/>
      <c r="H36" s="107">
        <f>'Price guide'!G35</f>
        <v>1.1756302521008404</v>
      </c>
      <c r="I36" s="108"/>
      <c r="J36" s="109">
        <f>'Price guide'!P$32</f>
        <v>0.19</v>
      </c>
      <c r="K36" s="110"/>
      <c r="L36" s="110"/>
      <c r="M36" s="111" t="str">
        <f>'Price guide'!M35</f>
        <v xml:space="preserve">Holdorf, Zum Hansa-center 3 </v>
      </c>
    </row>
    <row r="37" spans="1:13" s="86" customFormat="1">
      <c r="A37" s="104" t="s">
        <v>4</v>
      </c>
      <c r="B37" s="105"/>
      <c r="C37" s="105" t="str">
        <f>'Price guide'!C36</f>
        <v>Average</v>
      </c>
      <c r="D37" s="105"/>
      <c r="E37" s="105"/>
      <c r="F37" s="106"/>
      <c r="G37" s="105"/>
      <c r="H37" s="107">
        <f>'Price guide'!G36</f>
        <v>1.1504065040650406</v>
      </c>
      <c r="I37" s="108"/>
      <c r="J37" s="109">
        <f>'Price guide'!P33</f>
        <v>0.23</v>
      </c>
      <c r="K37" s="110"/>
      <c r="L37" s="110"/>
      <c r="M37" s="111"/>
    </row>
    <row r="38" spans="1:13" s="86" customFormat="1">
      <c r="A38" s="104" t="s">
        <v>35</v>
      </c>
      <c r="B38" s="105"/>
      <c r="C38" s="105" t="str">
        <f>'Price guide'!C37</f>
        <v xml:space="preserve">Venlo  </v>
      </c>
      <c r="D38" s="105"/>
      <c r="E38" s="112"/>
      <c r="F38" s="106"/>
      <c r="G38" s="105"/>
      <c r="H38" s="107">
        <f>'Price guide'!G37</f>
        <v>1.1950413223140497</v>
      </c>
      <c r="I38" s="108"/>
      <c r="J38" s="109">
        <f>'Price guide'!P$34</f>
        <v>0.21</v>
      </c>
      <c r="K38" s="110"/>
      <c r="L38" s="110"/>
      <c r="M38" s="111" t="str">
        <f>'Price guide'!M37</f>
        <v>A1 close to Venlo</v>
      </c>
    </row>
    <row r="39" spans="1:13" s="86" customFormat="1">
      <c r="A39" s="104"/>
      <c r="B39" s="105"/>
      <c r="C39" s="105" t="str">
        <f>'Price guide'!C38</f>
        <v>Breda Autodieseloil</v>
      </c>
      <c r="D39" s="105"/>
      <c r="E39" s="112"/>
      <c r="F39" s="106">
        <v>1.5129999999999999</v>
      </c>
      <c r="G39" s="105"/>
      <c r="H39" s="107">
        <f>'Price guide'!G38</f>
        <v>1.4850413223140495</v>
      </c>
      <c r="I39" s="108"/>
      <c r="J39" s="109">
        <f>'Price guide'!P$34</f>
        <v>0.21</v>
      </c>
      <c r="K39" s="110"/>
      <c r="L39" s="110"/>
      <c r="M39" s="111" t="str">
        <f>'Price guide'!M38</f>
        <v>Breda</v>
      </c>
    </row>
    <row r="40" spans="1:13" s="86" customFormat="1">
      <c r="A40" s="104" t="s">
        <v>26</v>
      </c>
      <c r="B40" s="105"/>
      <c r="C40" s="105" t="str">
        <f>'Price guide'!C39</f>
        <v>Average Prices</v>
      </c>
      <c r="D40" s="105"/>
      <c r="E40" s="105"/>
      <c r="F40" s="106"/>
      <c r="G40" s="105"/>
      <c r="H40" s="107">
        <f>'Price guide'!G39</f>
        <v>1.06877923630405</v>
      </c>
      <c r="I40" s="108"/>
      <c r="J40" s="109">
        <f>'Price guide'!P35</f>
        <v>0.27</v>
      </c>
      <c r="K40" s="110"/>
      <c r="L40" s="110"/>
      <c r="M40" s="111"/>
    </row>
    <row r="41" spans="1:13" s="86" customFormat="1">
      <c r="A41" s="104" t="s">
        <v>38</v>
      </c>
      <c r="B41" s="105"/>
      <c r="C41" s="105" t="str">
        <f>'Price guide'!C40</f>
        <v>General</v>
      </c>
      <c r="D41" s="105"/>
      <c r="E41" s="105"/>
      <c r="F41" s="106"/>
      <c r="G41" s="105"/>
      <c r="H41" s="107">
        <f>'Price guide'!G40</f>
        <v>1.3778688524590164</v>
      </c>
      <c r="I41" s="108"/>
      <c r="J41" s="109">
        <f>'Price guide'!P36</f>
        <v>0.22</v>
      </c>
      <c r="K41" s="110"/>
      <c r="L41" s="110"/>
      <c r="M41" s="111" t="str">
        <f>'Price guide'!M40</f>
        <v>A1 after Milan</v>
      </c>
    </row>
    <row r="42" spans="1:13" s="86" customFormat="1">
      <c r="A42" s="104" t="s">
        <v>110</v>
      </c>
      <c r="B42" s="105"/>
      <c r="C42" s="105" t="str">
        <f>'Price guide'!C41</f>
        <v>General</v>
      </c>
      <c r="D42" s="105"/>
      <c r="E42" s="105"/>
      <c r="F42" s="106"/>
      <c r="G42" s="105"/>
      <c r="H42" s="107">
        <f>'Price guide'!G41</f>
        <v>1.2634146341463415</v>
      </c>
      <c r="I42" s="108"/>
      <c r="J42" s="109">
        <f>'Price guide'!P37</f>
        <v>0.23</v>
      </c>
      <c r="K42" s="110"/>
      <c r="L42" s="110"/>
      <c r="M42" s="111"/>
    </row>
    <row r="43" spans="1:13" s="86" customFormat="1">
      <c r="A43" s="104" t="s">
        <v>31</v>
      </c>
      <c r="B43" s="105"/>
      <c r="C43" s="105" t="str">
        <f>'Price guide'!C42</f>
        <v>Average Pumpprice </v>
      </c>
      <c r="D43" s="105"/>
      <c r="E43" s="112"/>
      <c r="F43" s="106"/>
      <c r="G43" s="105"/>
      <c r="H43" s="107">
        <f>'Price guide'!G42</f>
        <v>1.0570247933884298</v>
      </c>
      <c r="I43" s="108"/>
      <c r="J43" s="109">
        <f>'Price guide'!P38</f>
        <v>0.21</v>
      </c>
      <c r="K43" s="110"/>
      <c r="L43" s="110"/>
      <c r="M43" s="111"/>
    </row>
    <row r="44" spans="1:13" s="86" customFormat="1">
      <c r="A44" s="104" t="s">
        <v>82</v>
      </c>
      <c r="B44" s="105"/>
      <c r="C44" s="105" t="str">
        <f>'Price guide'!C43</f>
        <v>list price</v>
      </c>
      <c r="D44" s="105"/>
      <c r="E44" s="112"/>
      <c r="F44" s="106"/>
      <c r="G44" s="105"/>
      <c r="H44" s="107">
        <f>'Price guide'!G43</f>
        <v>1.0914605657212448</v>
      </c>
      <c r="I44" s="108"/>
      <c r="J44" s="109">
        <f>'Price guide'!P39</f>
        <v>0.21</v>
      </c>
      <c r="K44" s="110"/>
      <c r="L44" s="110"/>
      <c r="M44" s="111"/>
    </row>
    <row r="45" spans="1:13" s="86" customFormat="1">
      <c r="A45" s="104" t="s">
        <v>44</v>
      </c>
      <c r="B45" s="105"/>
      <c r="C45" s="105" t="str">
        <f>'Price guide'!C44</f>
        <v xml:space="preserve"> </v>
      </c>
      <c r="D45" s="105"/>
      <c r="E45" s="105"/>
      <c r="F45" s="106"/>
      <c r="G45" s="105"/>
      <c r="H45" s="107">
        <f>'Price guide'!G44</f>
        <v>1.0391304347826089</v>
      </c>
      <c r="I45" s="108"/>
      <c r="J45" s="109">
        <f>'Price guide'!P40</f>
        <v>0.15</v>
      </c>
      <c r="K45" s="110"/>
      <c r="L45" s="110"/>
      <c r="M45" s="111" t="str">
        <f>'Price guide'!M44</f>
        <v>A3 south of  Luxembourg</v>
      </c>
    </row>
    <row r="46" spans="1:13" s="86" customFormat="1">
      <c r="A46" s="104" t="s">
        <v>41</v>
      </c>
      <c r="B46" s="105"/>
      <c r="C46" s="105" t="str">
        <f>'Price guide'!C45</f>
        <v xml:space="preserve">list price  </v>
      </c>
      <c r="D46" s="105"/>
      <c r="E46" s="105"/>
      <c r="F46" s="106"/>
      <c r="G46" s="105"/>
      <c r="H46" s="107">
        <f>'Price guide'!G45</f>
        <v>1.3662899619266331</v>
      </c>
      <c r="I46" s="108"/>
      <c r="J46" s="109">
        <f>'Price guide'!P41</f>
        <v>0.25</v>
      </c>
      <c r="K46" s="110"/>
      <c r="L46" s="110"/>
      <c r="M46" s="111"/>
    </row>
    <row r="47" spans="1:13" s="86" customFormat="1">
      <c r="A47" s="104" t="s">
        <v>32</v>
      </c>
      <c r="B47" s="105"/>
      <c r="C47" s="105" t="str">
        <f>'Price guide'!C46</f>
        <v xml:space="preserve">Average  </v>
      </c>
      <c r="D47" s="105"/>
      <c r="E47" s="105"/>
      <c r="F47" s="106"/>
      <c r="G47" s="105"/>
      <c r="H47" s="107">
        <f>'Price guide'!G46</f>
        <v>1.0566634305132874</v>
      </c>
      <c r="I47" s="108"/>
      <c r="J47" s="109">
        <f>'Price guide'!P42</f>
        <v>0.23</v>
      </c>
      <c r="K47" s="110"/>
      <c r="L47" s="110"/>
      <c r="M47" s="111"/>
    </row>
    <row r="48" spans="1:13" s="86" customFormat="1">
      <c r="A48" s="104" t="s">
        <v>75</v>
      </c>
      <c r="B48" s="105"/>
      <c r="C48" s="105" t="str">
        <f>'Price guide'!C47</f>
        <v>Average</v>
      </c>
      <c r="D48" s="105"/>
      <c r="E48" s="105"/>
      <c r="F48" s="106"/>
      <c r="G48" s="105"/>
      <c r="H48" s="107">
        <f>'Price guide'!G47</f>
        <v>1.0784935487454004</v>
      </c>
      <c r="I48" s="108"/>
      <c r="J48" s="109">
        <f>'Price guide'!P43</f>
        <v>0.24</v>
      </c>
      <c r="K48" s="110"/>
      <c r="L48" s="110"/>
      <c r="M48" s="111"/>
    </row>
    <row r="49" spans="1:178" s="86" customFormat="1">
      <c r="A49" s="104" t="str">
        <f>'Price guide'!A48</f>
        <v>Russia</v>
      </c>
      <c r="B49" s="105"/>
      <c r="C49" s="105" t="str">
        <f>'Price guide'!C48</f>
        <v>Pumpprice</v>
      </c>
      <c r="D49" s="105"/>
      <c r="E49" s="105"/>
      <c r="F49" s="106"/>
      <c r="G49" s="105"/>
      <c r="H49" s="107">
        <f>'Price guide'!F48</f>
        <v>0.68678371474490019</v>
      </c>
      <c r="I49" s="108"/>
      <c r="J49" s="109">
        <f>'Price guide'!P44</f>
        <v>0.18</v>
      </c>
      <c r="K49" s="110"/>
      <c r="L49" s="110"/>
      <c r="M49" s="111" t="str">
        <f>'Price guide'!M48</f>
        <v>vat refund not possible</v>
      </c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</row>
    <row r="50" spans="1:178" s="86" customFormat="1">
      <c r="A50" s="104" t="s">
        <v>71</v>
      </c>
      <c r="B50" s="105"/>
      <c r="C50" s="105" t="str">
        <f>'Price guide'!C49</f>
        <v>Average</v>
      </c>
      <c r="D50" s="105"/>
      <c r="E50" s="105"/>
      <c r="F50" s="106"/>
      <c r="G50" s="105"/>
      <c r="H50" s="107">
        <f>'Price guide'!F49</f>
        <v>1.4631645369932165</v>
      </c>
      <c r="I50" s="108"/>
      <c r="J50" s="109">
        <f>'Price guide'!P45</f>
        <v>0.18</v>
      </c>
      <c r="K50" s="110"/>
      <c r="L50" s="110"/>
      <c r="M50" s="111" t="str">
        <f>'Price guide'!M49</f>
        <v>vat refund not possible</v>
      </c>
    </row>
    <row r="51" spans="1:178" s="86" customFormat="1">
      <c r="A51" s="104" t="s">
        <v>33</v>
      </c>
      <c r="B51" s="105"/>
      <c r="C51" s="105" t="str">
        <f>'Price guide'!C50</f>
        <v>Average</v>
      </c>
      <c r="D51" s="105"/>
      <c r="E51" s="105"/>
      <c r="F51" s="106"/>
      <c r="G51" s="105"/>
      <c r="H51" s="107">
        <f>'Price guide'!G50</f>
        <v>1.1541666666666668</v>
      </c>
      <c r="I51" s="108"/>
      <c r="J51" s="109">
        <f>'Price guide'!P46</f>
        <v>0.2</v>
      </c>
      <c r="K51" s="110"/>
      <c r="L51" s="110"/>
      <c r="M51" s="111"/>
    </row>
    <row r="52" spans="1:178" s="86" customFormat="1">
      <c r="A52" s="104" t="s">
        <v>34</v>
      </c>
      <c r="B52" s="105"/>
      <c r="C52" s="105" t="str">
        <f>'Price guide'!C51</f>
        <v>Average</v>
      </c>
      <c r="D52" s="105"/>
      <c r="E52" s="105"/>
      <c r="F52" s="106"/>
      <c r="G52" s="105"/>
      <c r="H52" s="107">
        <f>'Price guide'!G51</f>
        <v>1.1278688524590164</v>
      </c>
      <c r="I52" s="108"/>
      <c r="J52" s="109">
        <f>'Price guide'!P47</f>
        <v>0.22</v>
      </c>
      <c r="K52" s="110"/>
      <c r="L52" s="110"/>
      <c r="M52" s="111"/>
    </row>
    <row r="53" spans="1:178" s="86" customFormat="1">
      <c r="A53" s="104" t="s">
        <v>36</v>
      </c>
      <c r="B53" s="105"/>
      <c r="C53" s="105" t="str">
        <f>'Price guide'!C52</f>
        <v>Briviesca</v>
      </c>
      <c r="D53" s="105"/>
      <c r="E53" s="112"/>
      <c r="F53" s="106"/>
      <c r="G53" s="105"/>
      <c r="H53" s="107">
        <f>'Price guide'!G52</f>
        <v>1.1479338842975206</v>
      </c>
      <c r="I53" s="108"/>
      <c r="J53" s="109">
        <f>'Price guide'!P$48</f>
        <v>0.21</v>
      </c>
      <c r="K53" s="110"/>
      <c r="L53" s="110"/>
      <c r="M53" s="111" t="str">
        <f>'Price guide'!M52</f>
        <v>N-I, km 278, Burgos-Vitoria</v>
      </c>
    </row>
    <row r="54" spans="1:178" s="86" customFormat="1">
      <c r="A54" s="104"/>
      <c r="B54" s="105"/>
      <c r="C54" s="105" t="str">
        <f>'Price guide'!C53</f>
        <v>BP La Junquera</v>
      </c>
      <c r="D54" s="105"/>
      <c r="E54" s="105"/>
      <c r="F54" s="106"/>
      <c r="G54" s="105"/>
      <c r="H54" s="107">
        <f>'Price guide'!G53</f>
        <v>1.1347107438016528</v>
      </c>
      <c r="I54" s="108"/>
      <c r="J54" s="109">
        <f>'Price guide'!P$48</f>
        <v>0.21</v>
      </c>
      <c r="K54" s="110"/>
      <c r="L54" s="110"/>
      <c r="M54" s="111" t="str">
        <f>'Price guide'!M53</f>
        <v>N-II, km 775, Gerona - France</v>
      </c>
    </row>
    <row r="55" spans="1:178" s="86" customFormat="1">
      <c r="A55" s="104"/>
      <c r="B55" s="105"/>
      <c r="C55" s="105" t="str">
        <f>'Price guide'!C$54</f>
        <v>IRUN Cepsa</v>
      </c>
      <c r="D55" s="105"/>
      <c r="E55" s="105"/>
      <c r="F55" s="106"/>
      <c r="G55" s="105"/>
      <c r="H55" s="107">
        <f>'Price guide'!G$54</f>
        <v>1.115702479338843</v>
      </c>
      <c r="I55" s="108"/>
      <c r="J55" s="109">
        <f>'Price guide'!P$48</f>
        <v>0.21</v>
      </c>
      <c r="K55" s="110"/>
      <c r="L55" s="110"/>
      <c r="M55" s="111"/>
    </row>
    <row r="56" spans="1:178" s="86" customFormat="1">
      <c r="A56" s="104" t="s">
        <v>40</v>
      </c>
      <c r="B56" s="105"/>
      <c r="C56" s="105" t="str">
        <f>'Price guide'!C55</f>
        <v>,</v>
      </c>
      <c r="D56" s="105"/>
      <c r="E56" s="112"/>
      <c r="F56" s="106"/>
      <c r="G56" s="105"/>
      <c r="H56" s="107">
        <f>'Price guide'!G55</f>
        <v>1.2997847147470398</v>
      </c>
      <c r="I56" s="108"/>
      <c r="J56" s="109">
        <f>'Price guide'!P49</f>
        <v>0.25</v>
      </c>
      <c r="K56" s="110"/>
      <c r="L56" s="110"/>
      <c r="M56" s="111"/>
    </row>
    <row r="57" spans="1:178" s="86" customFormat="1">
      <c r="A57" s="104" t="s">
        <v>72</v>
      </c>
      <c r="B57" s="105"/>
      <c r="C57" s="105" t="str">
        <f>'Price guide'!C56</f>
        <v>Average</v>
      </c>
      <c r="D57" s="105"/>
      <c r="E57" s="112"/>
      <c r="F57" s="106"/>
      <c r="G57" s="105"/>
      <c r="H57" s="107">
        <f>'Price guide'!G56</f>
        <v>1.4466402921299721</v>
      </c>
      <c r="I57" s="108"/>
      <c r="J57" s="109">
        <f>'Price guide'!P50</f>
        <v>0.08</v>
      </c>
      <c r="K57" s="110"/>
      <c r="L57" s="110"/>
      <c r="M57" s="111"/>
    </row>
    <row r="58" spans="1:178" s="86" customFormat="1">
      <c r="A58" s="104" t="s">
        <v>21</v>
      </c>
      <c r="B58" s="105"/>
      <c r="C58" s="105" t="str">
        <f>'Price guide'!C57</f>
        <v>Lancaster</v>
      </c>
      <c r="D58" s="105"/>
      <c r="E58" s="105"/>
      <c r="F58" s="106"/>
      <c r="G58" s="105"/>
      <c r="H58" s="107">
        <f>'Price guide'!G57</f>
        <v>1.4109831169622722</v>
      </c>
      <c r="I58" s="108"/>
      <c r="J58" s="109">
        <f>'Price guide'!P51</f>
        <v>0.2</v>
      </c>
      <c r="K58" s="113"/>
      <c r="L58" s="113"/>
      <c r="M58" s="111" t="str">
        <f>'Price guide'!M57</f>
        <v>Junction 18/19 M6</v>
      </c>
    </row>
    <row r="59" spans="1:178" s="116" customFormat="1" ht="9">
      <c r="A59" s="137" t="s">
        <v>116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</row>
    <row r="60" spans="1:178" s="116" customFormat="1" ht="9">
      <c r="A60" s="137" t="s">
        <v>115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</row>
    <row r="61" spans="1:178">
      <c r="I61" s="122"/>
      <c r="J61" s="122"/>
    </row>
    <row r="62" spans="1:178">
      <c r="I62" s="122"/>
      <c r="J62" s="122"/>
    </row>
    <row r="63" spans="1:178">
      <c r="A63" s="122"/>
      <c r="F63" s="122"/>
      <c r="I63" s="122"/>
      <c r="J63" s="122"/>
    </row>
  </sheetData>
  <mergeCells count="6">
    <mergeCell ref="A60:M60"/>
    <mergeCell ref="C3:D3"/>
    <mergeCell ref="F3:H3"/>
    <mergeCell ref="A1:M1"/>
    <mergeCell ref="A2:M2"/>
    <mergeCell ref="A59:M59"/>
  </mergeCells>
  <phoneticPr fontId="0" type="noConversion"/>
  <conditionalFormatting sqref="A4:M58">
    <cfRule type="expression" dxfId="3" priority="1">
      <formula>MOD(ROW(),2)</formula>
    </cfRule>
  </conditionalFormatting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V63"/>
  <sheetViews>
    <sheetView showGridLines="0" workbookViewId="0">
      <selection activeCell="E47" sqref="E47"/>
    </sheetView>
  </sheetViews>
  <sheetFormatPr defaultRowHeight="12.75"/>
  <cols>
    <col min="1" max="1" width="15.85546875" style="121" bestFit="1" customWidth="1"/>
    <col min="2" max="2" width="0.28515625" style="122" customWidth="1"/>
    <col min="3" max="3" width="19.85546875" style="122" customWidth="1"/>
    <col min="4" max="4" width="8.28515625" style="122" customWidth="1"/>
    <col min="5" max="5" width="0.28515625" style="122" customWidth="1"/>
    <col min="6" max="6" width="6.42578125" style="123" bestFit="1" customWidth="1"/>
    <col min="7" max="7" width="1" style="122" bestFit="1" customWidth="1"/>
    <col min="8" max="8" width="6.42578125" style="124" customWidth="1"/>
    <col min="9" max="9" width="0.28515625" style="125" customWidth="1"/>
    <col min="10" max="10" width="6.140625" style="125" bestFit="1" customWidth="1"/>
    <col min="11" max="11" width="0.7109375" style="122" customWidth="1"/>
    <col min="12" max="12" width="0.28515625" style="122" customWidth="1"/>
    <col min="13" max="13" width="24.85546875" style="122" bestFit="1" customWidth="1"/>
    <col min="14" max="16384" width="9.140625" style="122"/>
  </cols>
  <sheetData>
    <row r="1" spans="1:13" ht="19.5">
      <c r="A1" s="140" t="s">
        <v>165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s="126" customFormat="1" ht="11.25">
      <c r="A2" s="141" t="s">
        <v>117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ht="25.5">
      <c r="A3" s="74" t="s">
        <v>7</v>
      </c>
      <c r="B3" s="74"/>
      <c r="C3" s="139" t="s">
        <v>164</v>
      </c>
      <c r="D3" s="139"/>
      <c r="E3" s="74"/>
      <c r="F3" s="138" t="s">
        <v>43</v>
      </c>
      <c r="G3" s="138"/>
      <c r="H3" s="138"/>
      <c r="I3" s="76"/>
      <c r="J3" s="76" t="s">
        <v>80</v>
      </c>
      <c r="K3" s="76"/>
      <c r="L3" s="76"/>
      <c r="M3" s="74" t="s">
        <v>8</v>
      </c>
    </row>
    <row r="4" spans="1:13" s="86" customFormat="1">
      <c r="A4" s="104" t="s">
        <v>24</v>
      </c>
      <c r="B4" s="105"/>
      <c r="C4" s="105" t="str">
        <f>'Price guide'!C3</f>
        <v>OMV Gries Brennersee</v>
      </c>
      <c r="D4" s="105"/>
      <c r="E4" s="105"/>
      <c r="F4" s="106"/>
      <c r="G4" s="105"/>
      <c r="H4" s="107">
        <f>'Price guide'!G3</f>
        <v>1.1891666666666667</v>
      </c>
      <c r="I4" s="108"/>
      <c r="J4" s="109">
        <f>'Price guide'!P$23</f>
        <v>0.2</v>
      </c>
      <c r="K4" s="110"/>
      <c r="L4" s="110"/>
      <c r="M4" s="111" t="str">
        <f>'Price guide'!M3</f>
        <v>E45, exit Brennersee</v>
      </c>
    </row>
    <row r="5" spans="1:13" s="86" customFormat="1">
      <c r="A5" s="104"/>
      <c r="B5" s="105"/>
      <c r="C5" s="105" t="str">
        <f>'Price guide'!C4</f>
        <v>Hart/Villach</v>
      </c>
      <c r="D5" s="105"/>
      <c r="E5" s="105"/>
      <c r="F5" s="106"/>
      <c r="G5" s="105"/>
      <c r="H5" s="107">
        <f>'Price guide'!G4</f>
        <v>1.1491666666666667</v>
      </c>
      <c r="I5" s="108"/>
      <c r="J5" s="109">
        <f>'Price guide'!P$23</f>
        <v>0.2</v>
      </c>
      <c r="K5" s="110"/>
      <c r="L5" s="110"/>
      <c r="M5" s="111" t="str">
        <f>'Price guide'!M4</f>
        <v>Arnoldstein-Villach</v>
      </c>
    </row>
    <row r="6" spans="1:13" s="86" customFormat="1" ht="22.5">
      <c r="A6" s="104"/>
      <c r="B6" s="105"/>
      <c r="C6" s="105" t="str">
        <f>'Price guide'!C5</f>
        <v>Eurotruck Niederndorf + others</v>
      </c>
      <c r="D6" s="105"/>
      <c r="E6" s="112"/>
      <c r="F6" s="106"/>
      <c r="G6" s="105"/>
      <c r="H6" s="107">
        <f>'Price guide'!G5</f>
        <v>1.1758333333333335</v>
      </c>
      <c r="I6" s="108"/>
      <c r="J6" s="109">
        <f>'Price guide'!P$23</f>
        <v>0.2</v>
      </c>
      <c r="K6" s="110"/>
      <c r="L6" s="110"/>
      <c r="M6" s="114"/>
    </row>
    <row r="7" spans="1:13" s="86" customFormat="1">
      <c r="A7" s="104"/>
      <c r="B7" s="105"/>
      <c r="C7" s="105" t="str">
        <f>'Price guide'!C6</f>
        <v>Agip IBK-Amras</v>
      </c>
      <c r="D7" s="105"/>
      <c r="E7" s="105"/>
      <c r="F7" s="106"/>
      <c r="G7" s="105"/>
      <c r="H7" s="107">
        <f>'Price guide'!G6</f>
        <v>1.1658333333333335</v>
      </c>
      <c r="I7" s="108"/>
      <c r="J7" s="109">
        <f>'Price guide'!P$23</f>
        <v>0.2</v>
      </c>
      <c r="K7" s="110"/>
      <c r="L7" s="110"/>
      <c r="M7" s="111"/>
    </row>
    <row r="8" spans="1:13" s="86" customFormat="1">
      <c r="A8" s="104"/>
      <c r="B8" s="105"/>
      <c r="C8" s="105" t="str">
        <f>'Price guide'!C7</f>
        <v>Unterpremstätten</v>
      </c>
      <c r="D8" s="105"/>
      <c r="E8" s="104"/>
      <c r="F8" s="106"/>
      <c r="G8" s="105"/>
      <c r="H8" s="107">
        <f>'Price guide'!G7</f>
        <v>1.0966666666666667</v>
      </c>
      <c r="I8" s="108"/>
      <c r="J8" s="109">
        <f>'Price guide'!P$23</f>
        <v>0.2</v>
      </c>
      <c r="K8" s="110"/>
      <c r="L8" s="110"/>
      <c r="M8" s="111"/>
    </row>
    <row r="9" spans="1:13" s="86" customFormat="1">
      <c r="A9" s="104"/>
      <c r="B9" s="105"/>
      <c r="C9" s="105" t="str">
        <f>'Price guide'!C8</f>
        <v>Kufstein</v>
      </c>
      <c r="D9" s="105"/>
      <c r="E9" s="105"/>
      <c r="F9" s="106"/>
      <c r="G9" s="105"/>
      <c r="H9" s="107">
        <f>'Price guide'!G8</f>
        <v>1.1241666666666668</v>
      </c>
      <c r="I9" s="108"/>
      <c r="J9" s="109">
        <f>'Price guide'!P$23</f>
        <v>0.2</v>
      </c>
      <c r="K9" s="110"/>
      <c r="L9" s="110"/>
      <c r="M9" s="111" t="str">
        <f>'Price guide'!M8</f>
        <v>Kiefersfelden-Kufstein</v>
      </c>
    </row>
    <row r="10" spans="1:13" s="86" customFormat="1">
      <c r="A10" s="104" t="s">
        <v>23</v>
      </c>
      <c r="B10" s="105"/>
      <c r="C10" s="105" t="str">
        <f>'Price guide'!C9</f>
        <v>G.&amp;V. / BP list price</v>
      </c>
      <c r="D10" s="105"/>
      <c r="E10" s="112"/>
      <c r="F10" s="106"/>
      <c r="G10" s="105"/>
      <c r="H10" s="107">
        <f>'Price guide'!G9</f>
        <v>1.2</v>
      </c>
      <c r="I10" s="108"/>
      <c r="J10" s="109">
        <f>'Price guide'!P$24</f>
        <v>0.21</v>
      </c>
      <c r="K10" s="110"/>
      <c r="L10" s="110"/>
      <c r="M10" s="111" t="str">
        <f>'Price guide'!M9</f>
        <v>A1 E19</v>
      </c>
    </row>
    <row r="11" spans="1:13" s="86" customFormat="1" ht="22.5">
      <c r="A11" s="104"/>
      <c r="B11" s="105"/>
      <c r="C11" s="105" t="str">
        <f>'Price guide'!C10</f>
        <v>Poweroil list price</v>
      </c>
      <c r="D11" s="105"/>
      <c r="E11" s="112"/>
      <c r="F11" s="106"/>
      <c r="G11" s="105"/>
      <c r="H11" s="107">
        <f>'Price guide'!G10</f>
        <v>1.2</v>
      </c>
      <c r="I11" s="108"/>
      <c r="J11" s="109">
        <f>'Price guide'!P$24</f>
        <v>0.21</v>
      </c>
      <c r="K11" s="110"/>
      <c r="L11" s="110"/>
      <c r="M11" s="111" t="str">
        <f>'Price guide'!M10</f>
        <v>E40-A10, exit 10 Beernem, close to Brugge</v>
      </c>
    </row>
    <row r="12" spans="1:13" s="86" customFormat="1">
      <c r="A12" s="104" t="s">
        <v>74</v>
      </c>
      <c r="B12" s="105"/>
      <c r="C12" s="105" t="str">
        <f>'Price guide'!C11</f>
        <v>Average</v>
      </c>
      <c r="D12" s="105"/>
      <c r="E12" s="112"/>
      <c r="F12" s="106"/>
      <c r="G12" s="105"/>
      <c r="H12" s="107">
        <f>'Price guide'!G11</f>
        <v>1.1035552374135051</v>
      </c>
      <c r="I12" s="108"/>
      <c r="J12" s="109">
        <f>'Price guide'!P25</f>
        <v>0.2</v>
      </c>
      <c r="K12" s="110"/>
      <c r="L12" s="110"/>
      <c r="M12" s="111"/>
    </row>
    <row r="13" spans="1:13" s="86" customFormat="1">
      <c r="A13" s="104" t="s">
        <v>63</v>
      </c>
      <c r="B13" s="105"/>
      <c r="C13" s="105" t="str">
        <f>'Price guide'!C12</f>
        <v>Average</v>
      </c>
      <c r="D13" s="105"/>
      <c r="E13" s="105"/>
      <c r="F13" s="106"/>
      <c r="G13" s="105"/>
      <c r="H13" s="107">
        <f>'Price guide'!G12</f>
        <v>1.121517137598061</v>
      </c>
      <c r="I13" s="108"/>
      <c r="J13" s="109">
        <f>'Price guide'!P26</f>
        <v>0.21</v>
      </c>
      <c r="K13" s="110"/>
      <c r="L13" s="110"/>
      <c r="M13" s="111"/>
    </row>
    <row r="14" spans="1:13" s="86" customFormat="1">
      <c r="A14" s="104" t="s">
        <v>28</v>
      </c>
      <c r="B14" s="105"/>
      <c r="C14" s="105" t="str">
        <f>'Price guide'!C13</f>
        <v>OMV</v>
      </c>
      <c r="D14" s="105"/>
      <c r="E14" s="105"/>
      <c r="F14" s="106"/>
      <c r="G14" s="105"/>
      <c r="H14" s="107">
        <f>'Price guide'!G13</f>
        <v>1.0498687664041995</v>
      </c>
      <c r="I14" s="108"/>
      <c r="J14" s="109">
        <f>'Price guide'!P27</f>
        <v>0.25</v>
      </c>
      <c r="K14" s="110"/>
      <c r="L14" s="110"/>
      <c r="M14" s="111" t="str">
        <f>'Price guide'!M13</f>
        <v>vat refund not possible</v>
      </c>
    </row>
    <row r="15" spans="1:13" s="86" customFormat="1">
      <c r="A15" s="104" t="s">
        <v>39</v>
      </c>
      <c r="B15" s="105"/>
      <c r="C15" s="105" t="str">
        <f>'Price guide'!C14</f>
        <v xml:space="preserve">list price  </v>
      </c>
      <c r="D15" s="105" t="s">
        <v>99</v>
      </c>
      <c r="E15" s="105"/>
      <c r="F15" s="106">
        <f>'Price guide'!K14</f>
        <v>9.24</v>
      </c>
      <c r="G15" s="105" t="s">
        <v>56</v>
      </c>
      <c r="H15" s="107">
        <f>'Price guide'!G14</f>
        <v>1.2381909547738694</v>
      </c>
      <c r="I15" s="108"/>
      <c r="J15" s="109">
        <f>'Price guide'!P28</f>
        <v>0.25</v>
      </c>
      <c r="K15" s="110"/>
      <c r="L15" s="110"/>
      <c r="M15" s="111"/>
    </row>
    <row r="16" spans="1:13" s="86" customFormat="1">
      <c r="A16" s="104" t="s">
        <v>30</v>
      </c>
      <c r="B16" s="105"/>
      <c r="C16" s="105" t="str">
        <f>'Price guide'!C15</f>
        <v xml:space="preserve">list price  </v>
      </c>
      <c r="D16" s="105"/>
      <c r="E16" s="112"/>
      <c r="F16" s="106"/>
      <c r="G16" s="105"/>
      <c r="H16" s="107">
        <f>'Price guide'!G15</f>
        <v>1.1333333333333335</v>
      </c>
      <c r="I16" s="108"/>
      <c r="J16" s="109">
        <f>'Price guide'!P29</f>
        <v>0.2</v>
      </c>
      <c r="K16" s="110"/>
      <c r="L16" s="110"/>
      <c r="M16" s="111" t="str">
        <f>'Price guide'!M15</f>
        <v xml:space="preserve"> </v>
      </c>
    </row>
    <row r="17" spans="1:13" s="86" customFormat="1">
      <c r="A17" s="104" t="s">
        <v>9</v>
      </c>
      <c r="B17" s="105"/>
      <c r="C17" s="105" t="str">
        <f>'Price guide'!C16</f>
        <v>St. Priest Truckstop</v>
      </c>
      <c r="D17" s="105"/>
      <c r="E17" s="105"/>
      <c r="F17" s="106"/>
      <c r="G17" s="105"/>
      <c r="H17" s="107">
        <f>'Price guide'!G16</f>
        <v>1.1158333333333335</v>
      </c>
      <c r="I17" s="108"/>
      <c r="J17" s="115">
        <f>'Price guide'!P$31</f>
        <v>0.2</v>
      </c>
      <c r="K17" s="113"/>
      <c r="L17" s="113"/>
      <c r="M17" s="111" t="str">
        <f>'Price guide'!M16</f>
        <v>A43 (N518)</v>
      </c>
    </row>
    <row r="18" spans="1:13" s="86" customFormat="1">
      <c r="A18" s="104"/>
      <c r="B18" s="105"/>
      <c r="C18" s="105" t="str">
        <f>'Price guide'!C17</f>
        <v>Macon BP</v>
      </c>
      <c r="D18" s="105"/>
      <c r="E18" s="105"/>
      <c r="F18" s="106"/>
      <c r="G18" s="105"/>
      <c r="H18" s="107">
        <f>'Price guide'!G17</f>
        <v>1.1158333333333335</v>
      </c>
      <c r="I18" s="108"/>
      <c r="J18" s="115">
        <f>'Price guide'!P$31</f>
        <v>0.2</v>
      </c>
      <c r="K18" s="113"/>
      <c r="L18" s="113"/>
      <c r="M18" s="111" t="str">
        <f>'Price guide'!M17</f>
        <v>A6 Exit Macon N.&gt; Lyon</v>
      </c>
    </row>
    <row r="19" spans="1:13" s="86" customFormat="1">
      <c r="A19" s="104"/>
      <c r="B19" s="105"/>
      <c r="C19" s="105" t="str">
        <f>'Price guide'!C18</f>
        <v>Le Havre</v>
      </c>
      <c r="D19" s="105"/>
      <c r="E19" s="105"/>
      <c r="F19" s="106"/>
      <c r="G19" s="105"/>
      <c r="H19" s="107">
        <f>'Price guide'!G18</f>
        <v>1.1158333333333335</v>
      </c>
      <c r="I19" s="108"/>
      <c r="J19" s="115">
        <f>'Price guide'!P$31</f>
        <v>0.2</v>
      </c>
      <c r="K19" s="113"/>
      <c r="L19" s="113"/>
      <c r="M19" s="111" t="str">
        <f>'Price guide'!M18</f>
        <v>Le Havre Port</v>
      </c>
    </row>
    <row r="20" spans="1:13" s="86" customFormat="1">
      <c r="A20" s="104"/>
      <c r="B20" s="105"/>
      <c r="C20" s="105" t="str">
        <f>'Price guide'!C19</f>
        <v>ROYE BP Truckstop</v>
      </c>
      <c r="D20" s="105"/>
      <c r="E20" s="105"/>
      <c r="F20" s="106"/>
      <c r="G20" s="105"/>
      <c r="H20" s="107">
        <f>'Price guide'!G19</f>
        <v>1.1200000000000001</v>
      </c>
      <c r="I20" s="108"/>
      <c r="J20" s="115">
        <f>'Price guide'!P$31</f>
        <v>0.2</v>
      </c>
      <c r="K20" s="113"/>
      <c r="L20" s="113"/>
      <c r="M20" s="111" t="str">
        <f>'Price guide'!M19</f>
        <v>A1Lille/Paris</v>
      </c>
    </row>
    <row r="21" spans="1:13" s="86" customFormat="1">
      <c r="A21" s="104"/>
      <c r="B21" s="105"/>
      <c r="C21" s="105" t="str">
        <f>'Price guide'!C20</f>
        <v>Calais</v>
      </c>
      <c r="D21" s="105"/>
      <c r="E21" s="105"/>
      <c r="F21" s="106"/>
      <c r="G21" s="105"/>
      <c r="H21" s="107">
        <f>'Price guide'!G20</f>
        <v>1.1316666666666668</v>
      </c>
      <c r="I21" s="108"/>
      <c r="J21" s="115">
        <f>'Price guide'!P$31</f>
        <v>0.2</v>
      </c>
      <c r="K21" s="113"/>
      <c r="L21" s="113"/>
      <c r="M21" s="111"/>
    </row>
    <row r="22" spans="1:13" s="86" customFormat="1">
      <c r="A22" s="104" t="s">
        <v>11</v>
      </c>
      <c r="B22" s="105"/>
      <c r="C22" s="105" t="str">
        <f>'Price guide'!C21</f>
        <v xml:space="preserve">Aral Bockel/Gyhum </v>
      </c>
      <c r="D22" s="105"/>
      <c r="E22" s="105"/>
      <c r="F22" s="106"/>
      <c r="G22" s="105"/>
      <c r="H22" s="107">
        <f>'Price guide'!G21</f>
        <v>1.1252100840336134</v>
      </c>
      <c r="I22" s="108"/>
      <c r="J22" s="109">
        <f>'Price guide'!P$32</f>
        <v>0.19</v>
      </c>
      <c r="K22" s="110"/>
      <c r="L22" s="110"/>
      <c r="M22" s="111" t="str">
        <f>'Price guide'!M21</f>
        <v>A1 North of Bremen exit 49</v>
      </c>
    </row>
    <row r="23" spans="1:13" s="86" customFormat="1">
      <c r="A23" s="104"/>
      <c r="B23" s="105"/>
      <c r="C23" s="105" t="str">
        <f>'Price guide'!C22</f>
        <v>Ilsfeld Truckst.</v>
      </c>
      <c r="D23" s="105"/>
      <c r="E23" s="105"/>
      <c r="F23" s="106"/>
      <c r="G23" s="105"/>
      <c r="H23" s="107">
        <f>'Price guide'!G22</f>
        <v>1.1168067226890757</v>
      </c>
      <c r="I23" s="108"/>
      <c r="J23" s="109">
        <f>'Price guide'!P$32</f>
        <v>0.19</v>
      </c>
      <c r="K23" s="110"/>
      <c r="L23" s="110"/>
      <c r="M23" s="111" t="str">
        <f>'Price guide'!M22</f>
        <v>A81 exit 12 Ilsfeld</v>
      </c>
    </row>
    <row r="24" spans="1:13" s="86" customFormat="1">
      <c r="A24" s="104"/>
      <c r="B24" s="105"/>
      <c r="C24" s="105" t="str">
        <f>'Price guide'!C23</f>
        <v>Bockenem</v>
      </c>
      <c r="D24" s="105"/>
      <c r="E24" s="105"/>
      <c r="F24" s="106"/>
      <c r="G24" s="105"/>
      <c r="H24" s="107">
        <f>'Price guide'!G23</f>
        <v>1.1588235294117648</v>
      </c>
      <c r="I24" s="108"/>
      <c r="J24" s="109">
        <f>'Price guide'!P$32</f>
        <v>0.19</v>
      </c>
      <c r="K24" s="110"/>
      <c r="L24" s="110"/>
      <c r="M24" s="111" t="str">
        <f>'Price guide'!M23</f>
        <v xml:space="preserve">A7 exit 65 </v>
      </c>
    </row>
    <row r="25" spans="1:13" s="86" customFormat="1">
      <c r="A25" s="104"/>
      <c r="B25" s="105"/>
      <c r="C25" s="105" t="str">
        <f>'Price guide'!C24</f>
        <v>Köln Truckstop</v>
      </c>
      <c r="D25" s="105"/>
      <c r="E25" s="105"/>
      <c r="F25" s="106"/>
      <c r="G25" s="105"/>
      <c r="H25" s="107">
        <f>'Price guide'!G24</f>
        <v>1.142016806722689</v>
      </c>
      <c r="I25" s="108"/>
      <c r="J25" s="109">
        <f>'Price guide'!P$32</f>
        <v>0.19</v>
      </c>
      <c r="K25" s="110"/>
      <c r="L25" s="110"/>
      <c r="M25" s="111" t="str">
        <f>'Price guide'!M24</f>
        <v>A1/E31 exit Bickendorf - Köln</v>
      </c>
    </row>
    <row r="26" spans="1:13" s="86" customFormat="1">
      <c r="A26" s="104"/>
      <c r="B26" s="105"/>
      <c r="C26" s="105" t="str">
        <f>'Price guide'!C25</f>
        <v>Vogelsdorf Aral</v>
      </c>
      <c r="D26" s="105"/>
      <c r="E26" s="105"/>
      <c r="F26" s="106"/>
      <c r="G26" s="105"/>
      <c r="H26" s="107">
        <f>'Price guide'!G25</f>
        <v>1.1252100840336134</v>
      </c>
      <c r="I26" s="108"/>
      <c r="J26" s="109">
        <f>'Price guide'!P$32</f>
        <v>0.19</v>
      </c>
      <c r="K26" s="110"/>
      <c r="L26" s="110"/>
      <c r="M26" s="111" t="str">
        <f>'Price guide'!M25</f>
        <v xml:space="preserve">A10 exit 25 Berlin-Hellersdorf </v>
      </c>
    </row>
    <row r="27" spans="1:13" s="86" customFormat="1">
      <c r="A27" s="104"/>
      <c r="B27" s="105"/>
      <c r="C27" s="105" t="str">
        <f>'Price guide'!C26</f>
        <v>Zorbau</v>
      </c>
      <c r="D27" s="105"/>
      <c r="E27" s="105"/>
      <c r="F27" s="106"/>
      <c r="G27" s="105"/>
      <c r="H27" s="107">
        <f>'Price guide'!G26</f>
        <v>1.1588235294117648</v>
      </c>
      <c r="I27" s="108"/>
      <c r="J27" s="109">
        <f>'Price guide'!P$32</f>
        <v>0.19</v>
      </c>
      <c r="K27" s="110"/>
      <c r="L27" s="110"/>
      <c r="M27" s="111" t="str">
        <f>'Price guide'!M26</f>
        <v>A9 exit 20 Weissenfels-Zorbau</v>
      </c>
    </row>
    <row r="28" spans="1:13" s="86" customFormat="1">
      <c r="A28" s="104"/>
      <c r="B28" s="105"/>
      <c r="C28" s="105" t="str">
        <f>'Price guide'!C27</f>
        <v>Farhbinde</v>
      </c>
      <c r="D28" s="105"/>
      <c r="E28" s="105"/>
      <c r="F28" s="106"/>
      <c r="G28" s="105"/>
      <c r="H28" s="107">
        <f>'Price guide'!G27</f>
        <v>1.142016806722689</v>
      </c>
      <c r="I28" s="108"/>
      <c r="J28" s="109">
        <f>'Price guide'!P$32</f>
        <v>0.19</v>
      </c>
      <c r="K28" s="110"/>
      <c r="L28" s="110"/>
      <c r="M28" s="111" t="str">
        <f>'Price guide'!M27</f>
        <v>A24 exit 12 (Schwerin)</v>
      </c>
    </row>
    <row r="29" spans="1:13" s="86" customFormat="1">
      <c r="A29" s="104"/>
      <c r="B29" s="105"/>
      <c r="C29" s="105" t="str">
        <f>'Price guide'!C28</f>
        <v>Schwarmstedt</v>
      </c>
      <c r="D29" s="105"/>
      <c r="E29" s="105"/>
      <c r="F29" s="106"/>
      <c r="G29" s="105"/>
      <c r="H29" s="107">
        <f>'Price guide'!G28</f>
        <v>1.142016806722689</v>
      </c>
      <c r="I29" s="108"/>
      <c r="J29" s="109">
        <f>'Price guide'!P$32</f>
        <v>0.19</v>
      </c>
      <c r="K29" s="110"/>
      <c r="L29" s="110"/>
      <c r="M29" s="111" t="str">
        <f>'Price guide'!M28</f>
        <v>A7, An der Autobahn 1</v>
      </c>
    </row>
    <row r="30" spans="1:13" s="86" customFormat="1">
      <c r="A30" s="104"/>
      <c r="B30" s="105"/>
      <c r="C30" s="105" t="str">
        <f>'Price guide'!C29</f>
        <v>Regensburg Truckstop</v>
      </c>
      <c r="D30" s="105"/>
      <c r="E30" s="105"/>
      <c r="F30" s="106"/>
      <c r="G30" s="105"/>
      <c r="H30" s="107">
        <f>'Price guide'!G29</f>
        <v>1.142016806722689</v>
      </c>
      <c r="I30" s="108"/>
      <c r="J30" s="109">
        <f>'Price guide'!P$32</f>
        <v>0.19</v>
      </c>
      <c r="K30" s="110"/>
      <c r="L30" s="110"/>
      <c r="M30" s="111" t="str">
        <f>'Price guide'!M29</f>
        <v>B15/E56 exit 101 Regensburg</v>
      </c>
    </row>
    <row r="31" spans="1:13" s="86" customFormat="1">
      <c r="A31" s="104"/>
      <c r="B31" s="105"/>
      <c r="C31" s="105" t="str">
        <f>'Price guide'!C30</f>
        <v>Schlüsselfeld</v>
      </c>
      <c r="D31" s="105"/>
      <c r="E31" s="105"/>
      <c r="F31" s="106"/>
      <c r="G31" s="105"/>
      <c r="H31" s="107">
        <f>'Price guide'!G30</f>
        <v>1.1336134453781512</v>
      </c>
      <c r="I31" s="108"/>
      <c r="J31" s="109">
        <f>'Price guide'!P$32</f>
        <v>0.19</v>
      </c>
      <c r="K31" s="110"/>
      <c r="L31" s="110"/>
      <c r="M31" s="111" t="str">
        <f>'Price guide'!M30</f>
        <v>A3 exit 77</v>
      </c>
    </row>
    <row r="32" spans="1:13" s="86" customFormat="1">
      <c r="A32" s="104"/>
      <c r="B32" s="105"/>
      <c r="C32" s="105" t="str">
        <f>'Price guide'!C31</f>
        <v>Kiel</v>
      </c>
      <c r="D32" s="105"/>
      <c r="E32" s="105"/>
      <c r="F32" s="106"/>
      <c r="G32" s="105"/>
      <c r="H32" s="107">
        <f>'Price guide'!G31</f>
        <v>1.142016806722689</v>
      </c>
      <c r="I32" s="108"/>
      <c r="J32" s="109">
        <f>'Price guide'!P$32</f>
        <v>0.19</v>
      </c>
      <c r="K32" s="110"/>
      <c r="L32" s="110"/>
      <c r="M32" s="111" t="str">
        <f>'Price guide'!M31</f>
        <v>Ferry / Færgeområdet</v>
      </c>
    </row>
    <row r="33" spans="1:13" s="86" customFormat="1">
      <c r="A33" s="104"/>
      <c r="B33" s="105"/>
      <c r="C33" s="105" t="str">
        <f>'Price guide'!C32</f>
        <v>Molfsee Syd f. Kiel</v>
      </c>
      <c r="D33" s="105"/>
      <c r="E33" s="105"/>
      <c r="F33" s="106"/>
      <c r="G33" s="105"/>
      <c r="H33" s="107">
        <f>'Price guide'!G32</f>
        <v>1.150420168067227</v>
      </c>
      <c r="I33" s="108"/>
      <c r="J33" s="109">
        <f>'Price guide'!P$32</f>
        <v>0.19</v>
      </c>
      <c r="K33" s="110"/>
      <c r="L33" s="110"/>
      <c r="M33" s="111" t="str">
        <f>'Price guide'!M32</f>
        <v>B4</v>
      </c>
    </row>
    <row r="34" spans="1:13" s="86" customFormat="1">
      <c r="A34" s="104"/>
      <c r="B34" s="105"/>
      <c r="C34" s="105" t="str">
        <f>'Price guide'!C33</f>
        <v>Schopsdorf</v>
      </c>
      <c r="D34" s="105"/>
      <c r="E34" s="105"/>
      <c r="F34" s="106"/>
      <c r="G34" s="105"/>
      <c r="H34" s="107">
        <f>'Price guide'!G33</f>
        <v>1.142016806722689</v>
      </c>
      <c r="I34" s="108"/>
      <c r="J34" s="109">
        <f>'Price guide'!P$32</f>
        <v>0.19</v>
      </c>
      <c r="K34" s="110"/>
      <c r="L34" s="110"/>
      <c r="M34" s="111" t="str">
        <f>'Price guide'!M33</f>
        <v>A2 Berlin-Hannover</v>
      </c>
    </row>
    <row r="35" spans="1:13" s="86" customFormat="1">
      <c r="A35" s="104"/>
      <c r="B35" s="105"/>
      <c r="C35" s="105" t="str">
        <f>'Price guide'!C34</f>
        <v>Reinfeld</v>
      </c>
      <c r="D35" s="105"/>
      <c r="E35" s="105"/>
      <c r="F35" s="106"/>
      <c r="G35" s="105"/>
      <c r="H35" s="107">
        <f>'Price guide'!G34</f>
        <v>1.150420168067227</v>
      </c>
      <c r="I35" s="108"/>
      <c r="J35" s="109">
        <f>'Price guide'!P$32</f>
        <v>0.19</v>
      </c>
      <c r="K35" s="110"/>
      <c r="L35" s="110"/>
      <c r="M35" s="111" t="str">
        <f>'Price guide'!M34</f>
        <v>An der Autobahn nr. 2</v>
      </c>
    </row>
    <row r="36" spans="1:13" s="86" customFormat="1">
      <c r="A36" s="104"/>
      <c r="B36" s="105"/>
      <c r="C36" s="105" t="str">
        <f>'Price guide'!C35</f>
        <v>Agip Holdorf</v>
      </c>
      <c r="D36" s="105"/>
      <c r="E36" s="112"/>
      <c r="F36" s="106"/>
      <c r="G36" s="105"/>
      <c r="H36" s="107">
        <f>'Price guide'!G35</f>
        <v>1.1756302521008404</v>
      </c>
      <c r="I36" s="108"/>
      <c r="J36" s="109">
        <f>'Price guide'!P$32</f>
        <v>0.19</v>
      </c>
      <c r="K36" s="110"/>
      <c r="L36" s="110"/>
      <c r="M36" s="111" t="str">
        <f>'Price guide'!M35</f>
        <v xml:space="preserve">Holdorf, Zum Hansa-center 3 </v>
      </c>
    </row>
    <row r="37" spans="1:13" s="86" customFormat="1">
      <c r="A37" s="104" t="s">
        <v>4</v>
      </c>
      <c r="B37" s="105"/>
      <c r="C37" s="105" t="str">
        <f>'Price guide'!C36</f>
        <v>Average</v>
      </c>
      <c r="D37" s="105"/>
      <c r="E37" s="105"/>
      <c r="F37" s="106"/>
      <c r="G37" s="105"/>
      <c r="H37" s="107">
        <f>'Price guide'!G36</f>
        <v>1.1504065040650406</v>
      </c>
      <c r="I37" s="108"/>
      <c r="J37" s="109">
        <f>'Price guide'!P33</f>
        <v>0.23</v>
      </c>
      <c r="K37" s="110"/>
      <c r="L37" s="110"/>
      <c r="M37" s="111"/>
    </row>
    <row r="38" spans="1:13" s="86" customFormat="1">
      <c r="A38" s="104" t="s">
        <v>35</v>
      </c>
      <c r="B38" s="105"/>
      <c r="C38" s="105" t="str">
        <f>'Price guide'!C37</f>
        <v xml:space="preserve">Venlo  </v>
      </c>
      <c r="D38" s="105"/>
      <c r="E38" s="112"/>
      <c r="F38" s="106"/>
      <c r="G38" s="105"/>
      <c r="H38" s="107">
        <f>'Price guide'!G37</f>
        <v>1.1950413223140497</v>
      </c>
      <c r="I38" s="108"/>
      <c r="J38" s="109">
        <f>'Price guide'!P$34</f>
        <v>0.21</v>
      </c>
      <c r="K38" s="110"/>
      <c r="L38" s="110"/>
      <c r="M38" s="111" t="str">
        <f>'Price guide'!M37</f>
        <v>A1 close to Venlo</v>
      </c>
    </row>
    <row r="39" spans="1:13" s="86" customFormat="1">
      <c r="A39" s="104"/>
      <c r="B39" s="105"/>
      <c r="C39" s="105" t="str">
        <f>'Price guide'!C38</f>
        <v>Breda Autodieseloil</v>
      </c>
      <c r="D39" s="105"/>
      <c r="E39" s="112"/>
      <c r="F39" s="106"/>
      <c r="G39" s="105"/>
      <c r="H39" s="107">
        <f>'Price guide'!G38</f>
        <v>1.4850413223140495</v>
      </c>
      <c r="I39" s="108"/>
      <c r="J39" s="109">
        <f>'Price guide'!P$34</f>
        <v>0.21</v>
      </c>
      <c r="K39" s="110"/>
      <c r="L39" s="110"/>
      <c r="M39" s="111" t="str">
        <f>'Price guide'!M38</f>
        <v>Breda</v>
      </c>
    </row>
    <row r="40" spans="1:13" s="86" customFormat="1">
      <c r="A40" s="104" t="s">
        <v>26</v>
      </c>
      <c r="B40" s="105"/>
      <c r="C40" s="105" t="str">
        <f>'Price guide'!C39</f>
        <v>Average Prices</v>
      </c>
      <c r="D40" s="105"/>
      <c r="E40" s="105"/>
      <c r="F40" s="106"/>
      <c r="G40" s="105"/>
      <c r="H40" s="107">
        <f>'Price guide'!G39</f>
        <v>1.06877923630405</v>
      </c>
      <c r="I40" s="108"/>
      <c r="J40" s="109">
        <f>'Price guide'!P35</f>
        <v>0.27</v>
      </c>
      <c r="K40" s="110"/>
      <c r="L40" s="110"/>
      <c r="M40" s="111"/>
    </row>
    <row r="41" spans="1:13" s="86" customFormat="1">
      <c r="A41" s="104" t="s">
        <v>38</v>
      </c>
      <c r="B41" s="105"/>
      <c r="C41" s="105" t="str">
        <f>'Price guide'!C40</f>
        <v>General</v>
      </c>
      <c r="D41" s="105"/>
      <c r="E41" s="105"/>
      <c r="F41" s="106"/>
      <c r="G41" s="105"/>
      <c r="H41" s="107">
        <f>'Price guide'!G40</f>
        <v>1.3778688524590164</v>
      </c>
      <c r="I41" s="108"/>
      <c r="J41" s="109">
        <f>'Price guide'!P36</f>
        <v>0.22</v>
      </c>
      <c r="K41" s="110"/>
      <c r="L41" s="110"/>
      <c r="M41" s="111" t="str">
        <f>'Price guide'!M40</f>
        <v>A1 after Milan</v>
      </c>
    </row>
    <row r="42" spans="1:13" s="86" customFormat="1">
      <c r="A42" s="104" t="s">
        <v>110</v>
      </c>
      <c r="B42" s="105"/>
      <c r="C42" s="105" t="str">
        <f>'Price guide'!C41</f>
        <v>General</v>
      </c>
      <c r="D42" s="105"/>
      <c r="E42" s="105"/>
      <c r="F42" s="106"/>
      <c r="G42" s="105"/>
      <c r="H42" s="107">
        <f>'Price guide'!G41</f>
        <v>1.2634146341463415</v>
      </c>
      <c r="I42" s="108"/>
      <c r="J42" s="109">
        <f>'Price guide'!P37</f>
        <v>0.23</v>
      </c>
      <c r="K42" s="110"/>
      <c r="L42" s="110"/>
      <c r="M42" s="111"/>
    </row>
    <row r="43" spans="1:13" s="86" customFormat="1">
      <c r="A43" s="104" t="s">
        <v>31</v>
      </c>
      <c r="B43" s="105"/>
      <c r="C43" s="105" t="str">
        <f>'Price guide'!C42</f>
        <v>Average Pumpprice </v>
      </c>
      <c r="D43" s="105"/>
      <c r="E43" s="112"/>
      <c r="F43" s="106"/>
      <c r="G43" s="105"/>
      <c r="H43" s="107">
        <f>'Price guide'!G42</f>
        <v>1.0570247933884298</v>
      </c>
      <c r="I43" s="108"/>
      <c r="J43" s="109">
        <f>'Price guide'!P38</f>
        <v>0.21</v>
      </c>
      <c r="K43" s="110"/>
      <c r="L43" s="110"/>
      <c r="M43" s="111"/>
    </row>
    <row r="44" spans="1:13" s="86" customFormat="1">
      <c r="A44" s="104" t="s">
        <v>82</v>
      </c>
      <c r="B44" s="105"/>
      <c r="C44" s="105" t="str">
        <f>'Price guide'!C43</f>
        <v>list price</v>
      </c>
      <c r="D44" s="105"/>
      <c r="E44" s="112"/>
      <c r="F44" s="106"/>
      <c r="G44" s="105"/>
      <c r="H44" s="107">
        <f>'Price guide'!G43</f>
        <v>1.0914605657212448</v>
      </c>
      <c r="I44" s="108"/>
      <c r="J44" s="109">
        <f>'Price guide'!P39</f>
        <v>0.21</v>
      </c>
      <c r="K44" s="110"/>
      <c r="L44" s="110"/>
      <c r="M44" s="111"/>
    </row>
    <row r="45" spans="1:13" s="86" customFormat="1">
      <c r="A45" s="104" t="s">
        <v>44</v>
      </c>
      <c r="B45" s="105"/>
      <c r="C45" s="105" t="str">
        <f>'Price guide'!C44</f>
        <v xml:space="preserve"> </v>
      </c>
      <c r="D45" s="105"/>
      <c r="E45" s="105"/>
      <c r="F45" s="106"/>
      <c r="G45" s="105"/>
      <c r="H45" s="107">
        <f>'Price guide'!G44</f>
        <v>1.0391304347826089</v>
      </c>
      <c r="I45" s="108"/>
      <c r="J45" s="109">
        <f>'Price guide'!P40</f>
        <v>0.15</v>
      </c>
      <c r="K45" s="110"/>
      <c r="L45" s="110"/>
      <c r="M45" s="111" t="str">
        <f>'Price guide'!M44</f>
        <v>A3 south of  Luxembourg</v>
      </c>
    </row>
    <row r="46" spans="1:13" s="86" customFormat="1">
      <c r="A46" s="104" t="s">
        <v>41</v>
      </c>
      <c r="B46" s="105"/>
      <c r="C46" s="105" t="str">
        <f>'Price guide'!C45</f>
        <v xml:space="preserve">list price  </v>
      </c>
      <c r="D46" s="105" t="s">
        <v>100</v>
      </c>
      <c r="E46" s="105"/>
      <c r="F46" s="106">
        <f>'Price guide'!K45</f>
        <v>11.304</v>
      </c>
      <c r="G46" s="105" t="s">
        <v>56</v>
      </c>
      <c r="H46" s="107">
        <f>'Price guide'!G45</f>
        <v>1.3662899619266331</v>
      </c>
      <c r="I46" s="108"/>
      <c r="J46" s="109">
        <f>'Price guide'!P41</f>
        <v>0.25</v>
      </c>
      <c r="K46" s="110"/>
      <c r="L46" s="110"/>
      <c r="M46" s="111"/>
    </row>
    <row r="47" spans="1:13" s="86" customFormat="1">
      <c r="A47" s="104" t="s">
        <v>32</v>
      </c>
      <c r="B47" s="105"/>
      <c r="C47" s="105" t="str">
        <f>'Price guide'!C46</f>
        <v xml:space="preserve">Average  </v>
      </c>
      <c r="D47" s="105" t="s">
        <v>101</v>
      </c>
      <c r="E47" s="105"/>
      <c r="F47" s="106">
        <f>'Price guide'!K46</f>
        <v>4.4146341463414629</v>
      </c>
      <c r="G47" s="105" t="s">
        <v>56</v>
      </c>
      <c r="H47" s="107">
        <f>'Price guide'!G46</f>
        <v>1.0566634305132874</v>
      </c>
      <c r="I47" s="108"/>
      <c r="J47" s="109">
        <f>'Price guide'!P42</f>
        <v>0.23</v>
      </c>
      <c r="K47" s="110"/>
      <c r="L47" s="110"/>
      <c r="M47" s="111"/>
    </row>
    <row r="48" spans="1:13" s="86" customFormat="1">
      <c r="A48" s="104" t="s">
        <v>75</v>
      </c>
      <c r="B48" s="105"/>
      <c r="C48" s="105" t="str">
        <f>'Price guide'!C47</f>
        <v>Average</v>
      </c>
      <c r="D48" s="105"/>
      <c r="E48" s="105"/>
      <c r="F48" s="106"/>
      <c r="G48" s="105"/>
      <c r="H48" s="107">
        <f>'Price guide'!G47</f>
        <v>1.0784935487454004</v>
      </c>
      <c r="I48" s="108"/>
      <c r="J48" s="109">
        <f>'Price guide'!P43</f>
        <v>0.24</v>
      </c>
      <c r="K48" s="110"/>
      <c r="L48" s="110"/>
      <c r="M48" s="111"/>
    </row>
    <row r="49" spans="1:178" s="86" customFormat="1">
      <c r="A49" s="104" t="str">
        <f>'Price guide'!A48</f>
        <v>Russia</v>
      </c>
      <c r="B49" s="105"/>
      <c r="C49" s="105" t="str">
        <f>'Price guide'!C48</f>
        <v>Pumpprice</v>
      </c>
      <c r="D49" s="105"/>
      <c r="E49" s="105"/>
      <c r="F49" s="106"/>
      <c r="G49" s="105"/>
      <c r="H49" s="107">
        <f>'Price guide'!F48</f>
        <v>0.68678371474490019</v>
      </c>
      <c r="I49" s="108"/>
      <c r="J49" s="109">
        <f>'Price guide'!P44</f>
        <v>0.18</v>
      </c>
      <c r="K49" s="110"/>
      <c r="L49" s="110"/>
      <c r="M49" s="111" t="str">
        <f>'Price guide'!M48</f>
        <v>vat refund not possible</v>
      </c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</row>
    <row r="50" spans="1:178" s="86" customFormat="1">
      <c r="A50" s="104" t="s">
        <v>71</v>
      </c>
      <c r="B50" s="105"/>
      <c r="C50" s="105" t="str">
        <f>'Price guide'!C49</f>
        <v>Average</v>
      </c>
      <c r="D50" s="105"/>
      <c r="E50" s="105"/>
      <c r="F50" s="106"/>
      <c r="G50" s="105"/>
      <c r="H50" s="107">
        <f>'Price guide'!F49</f>
        <v>1.4631645369932165</v>
      </c>
      <c r="I50" s="108"/>
      <c r="J50" s="109">
        <f>'Price guide'!P45</f>
        <v>0.18</v>
      </c>
      <c r="K50" s="110"/>
      <c r="L50" s="110"/>
      <c r="M50" s="111" t="str">
        <f>'Price guide'!M49</f>
        <v>vat refund not possible</v>
      </c>
    </row>
    <row r="51" spans="1:178" s="86" customFormat="1">
      <c r="A51" s="104" t="s">
        <v>33</v>
      </c>
      <c r="B51" s="105"/>
      <c r="C51" s="105" t="str">
        <f>'Price guide'!C50</f>
        <v>Average</v>
      </c>
      <c r="D51" s="105"/>
      <c r="E51" s="105"/>
      <c r="F51" s="106"/>
      <c r="G51" s="105"/>
      <c r="H51" s="107">
        <f>'Price guide'!G50</f>
        <v>1.1541666666666668</v>
      </c>
      <c r="I51" s="108"/>
      <c r="J51" s="109">
        <f>'Price guide'!P46</f>
        <v>0.2</v>
      </c>
      <c r="K51" s="110"/>
      <c r="L51" s="110"/>
      <c r="M51" s="111"/>
    </row>
    <row r="52" spans="1:178" s="86" customFormat="1">
      <c r="A52" s="104" t="s">
        <v>34</v>
      </c>
      <c r="B52" s="105"/>
      <c r="C52" s="105" t="str">
        <f>'Price guide'!C51</f>
        <v>Average</v>
      </c>
      <c r="D52" s="105"/>
      <c r="E52" s="105"/>
      <c r="F52" s="106"/>
      <c r="G52" s="105"/>
      <c r="H52" s="107">
        <f>'Price guide'!G51</f>
        <v>1.1278688524590164</v>
      </c>
      <c r="I52" s="108"/>
      <c r="J52" s="109">
        <f>'Price guide'!P47</f>
        <v>0.22</v>
      </c>
      <c r="K52" s="110"/>
      <c r="L52" s="110"/>
      <c r="M52" s="111"/>
    </row>
    <row r="53" spans="1:178" s="86" customFormat="1">
      <c r="A53" s="104" t="s">
        <v>36</v>
      </c>
      <c r="B53" s="105"/>
      <c r="C53" s="105" t="str">
        <f>'Price guide'!C52</f>
        <v>Briviesca</v>
      </c>
      <c r="D53" s="105"/>
      <c r="E53" s="112"/>
      <c r="F53" s="106"/>
      <c r="G53" s="105"/>
      <c r="H53" s="107">
        <f>'Price guide'!G52</f>
        <v>1.1479338842975206</v>
      </c>
      <c r="I53" s="108"/>
      <c r="J53" s="109">
        <f>'Price guide'!P$48</f>
        <v>0.21</v>
      </c>
      <c r="K53" s="110"/>
      <c r="L53" s="110"/>
      <c r="M53" s="111" t="str">
        <f>'Price guide'!M52</f>
        <v>N-I, km 278, Burgos-Vitoria</v>
      </c>
    </row>
    <row r="54" spans="1:178" s="86" customFormat="1">
      <c r="A54" s="104"/>
      <c r="B54" s="105"/>
      <c r="C54" s="105" t="str">
        <f>'Price guide'!C53</f>
        <v>BP La Junquera</v>
      </c>
      <c r="D54" s="105"/>
      <c r="E54" s="105"/>
      <c r="F54" s="106"/>
      <c r="G54" s="105"/>
      <c r="H54" s="107">
        <f>'Price guide'!G53</f>
        <v>1.1347107438016528</v>
      </c>
      <c r="I54" s="108"/>
      <c r="J54" s="109">
        <f>'Price guide'!P$48</f>
        <v>0.21</v>
      </c>
      <c r="K54" s="110"/>
      <c r="L54" s="110"/>
      <c r="M54" s="111" t="str">
        <f>'Price guide'!M53</f>
        <v>N-II, km 775, Gerona - France</v>
      </c>
    </row>
    <row r="55" spans="1:178" s="86" customFormat="1">
      <c r="A55" s="104"/>
      <c r="B55" s="105"/>
      <c r="C55" s="105" t="str">
        <f>'Price guide'!C$54</f>
        <v>IRUN Cepsa</v>
      </c>
      <c r="D55" s="105"/>
      <c r="E55" s="105"/>
      <c r="F55" s="106"/>
      <c r="G55" s="105"/>
      <c r="H55" s="107">
        <f>'Price guide'!G$54</f>
        <v>1.115702479338843</v>
      </c>
      <c r="I55" s="108"/>
      <c r="J55" s="109">
        <f>'Price guide'!P$48</f>
        <v>0.21</v>
      </c>
      <c r="K55" s="110"/>
      <c r="L55" s="110"/>
      <c r="M55" s="111"/>
    </row>
    <row r="56" spans="1:178" s="86" customFormat="1">
      <c r="A56" s="104" t="s">
        <v>40</v>
      </c>
      <c r="B56" s="105"/>
      <c r="C56" s="105" t="str">
        <f>'Price guide'!C55</f>
        <v>,</v>
      </c>
      <c r="D56" s="105" t="s">
        <v>102</v>
      </c>
      <c r="E56" s="112"/>
      <c r="F56" s="106">
        <f>'Price guide'!K55</f>
        <v>11.592000000000001</v>
      </c>
      <c r="G56" s="105" t="s">
        <v>56</v>
      </c>
      <c r="H56" s="107">
        <f>'Price guide'!G55</f>
        <v>1.2997847147470398</v>
      </c>
      <c r="I56" s="108"/>
      <c r="J56" s="109">
        <f>'Price guide'!P49</f>
        <v>0.25</v>
      </c>
      <c r="K56" s="110"/>
      <c r="L56" s="110"/>
      <c r="M56" s="111"/>
    </row>
    <row r="57" spans="1:178" s="86" customFormat="1">
      <c r="A57" s="104" t="s">
        <v>72</v>
      </c>
      <c r="B57" s="105"/>
      <c r="C57" s="105" t="str">
        <f>'Price guide'!C56</f>
        <v>Average</v>
      </c>
      <c r="D57" s="105"/>
      <c r="E57" s="112"/>
      <c r="F57" s="106"/>
      <c r="G57" s="105"/>
      <c r="H57" s="107">
        <f>'Price guide'!G56</f>
        <v>1.4466402921299721</v>
      </c>
      <c r="I57" s="108"/>
      <c r="J57" s="109">
        <f>'Price guide'!P50</f>
        <v>0.08</v>
      </c>
      <c r="K57" s="110"/>
      <c r="L57" s="110"/>
      <c r="M57" s="111"/>
    </row>
    <row r="58" spans="1:178" s="86" customFormat="1">
      <c r="A58" s="104" t="s">
        <v>21</v>
      </c>
      <c r="B58" s="105"/>
      <c r="C58" s="105" t="str">
        <f>'Price guide'!C57</f>
        <v>Lancaster</v>
      </c>
      <c r="D58" s="105"/>
      <c r="E58" s="105"/>
      <c r="F58" s="106"/>
      <c r="G58" s="105"/>
      <c r="H58" s="107">
        <f>'Price guide'!G57</f>
        <v>1.4109831169622722</v>
      </c>
      <c r="I58" s="108"/>
      <c r="J58" s="109">
        <f>'Price guide'!P51</f>
        <v>0.2</v>
      </c>
      <c r="K58" s="113"/>
      <c r="L58" s="113"/>
      <c r="M58" s="111" t="str">
        <f>'Price guide'!M57</f>
        <v>Junction 18/19 M6</v>
      </c>
    </row>
    <row r="59" spans="1:178" s="116" customFormat="1" ht="9">
      <c r="A59" s="137" t="s">
        <v>114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</row>
    <row r="60" spans="1:178" s="116" customFormat="1" ht="9">
      <c r="A60" s="117"/>
      <c r="F60" s="118"/>
      <c r="H60" s="119"/>
      <c r="I60" s="120"/>
      <c r="J60" s="120"/>
    </row>
    <row r="61" spans="1:178">
      <c r="I61" s="122"/>
      <c r="J61" s="122"/>
    </row>
    <row r="62" spans="1:178">
      <c r="I62" s="122"/>
      <c r="J62" s="122"/>
    </row>
    <row r="63" spans="1:178">
      <c r="A63" s="122"/>
      <c r="F63" s="122"/>
      <c r="I63" s="122"/>
      <c r="J63" s="122"/>
    </row>
  </sheetData>
  <mergeCells count="5">
    <mergeCell ref="C3:D3"/>
    <mergeCell ref="F3:H3"/>
    <mergeCell ref="A1:M1"/>
    <mergeCell ref="A2:M2"/>
    <mergeCell ref="A59:M59"/>
  </mergeCells>
  <phoneticPr fontId="0" type="noConversion"/>
  <conditionalFormatting sqref="A4:M58">
    <cfRule type="expression" dxfId="2" priority="1">
      <formula>MOD(ROW(),2)</formula>
    </cfRule>
  </conditionalFormatting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FU63"/>
  <sheetViews>
    <sheetView showGridLines="0" workbookViewId="0">
      <selection sqref="A1:M1"/>
    </sheetView>
  </sheetViews>
  <sheetFormatPr defaultRowHeight="12.75"/>
  <cols>
    <col min="1" max="1" width="15.85546875" style="121" customWidth="1"/>
    <col min="2" max="2" width="0.28515625" style="122" customWidth="1"/>
    <col min="3" max="3" width="19.85546875" style="122" customWidth="1"/>
    <col min="4" max="4" width="8.28515625" style="122" customWidth="1"/>
    <col min="5" max="5" width="0.28515625" style="122" customWidth="1"/>
    <col min="6" max="6" width="6.42578125" style="123" customWidth="1"/>
    <col min="7" max="7" width="1" style="122" customWidth="1"/>
    <col min="8" max="8" width="6.42578125" style="124" customWidth="1"/>
    <col min="9" max="9" width="0.28515625" style="124" customWidth="1"/>
    <col min="10" max="10" width="6.140625" style="125" customWidth="1"/>
    <col min="11" max="11" width="0.7109375" style="125" customWidth="1"/>
    <col min="12" max="12" width="0.28515625" style="122" customWidth="1"/>
    <col min="13" max="13" width="24.85546875" style="122" bestFit="1" customWidth="1"/>
    <col min="14" max="16384" width="9.140625" style="122"/>
  </cols>
  <sheetData>
    <row r="1" spans="1:13" ht="19.5">
      <c r="A1" s="140" t="s">
        <v>165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s="126" customFormat="1" ht="11.25">
      <c r="A2" s="141" t="s">
        <v>118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ht="25.5">
      <c r="A3" s="74" t="s">
        <v>7</v>
      </c>
      <c r="B3" s="74"/>
      <c r="C3" s="139" t="s">
        <v>164</v>
      </c>
      <c r="D3" s="139"/>
      <c r="E3" s="75"/>
      <c r="F3" s="138" t="s">
        <v>105</v>
      </c>
      <c r="G3" s="138"/>
      <c r="H3" s="138"/>
      <c r="I3" s="76"/>
      <c r="J3" s="76" t="s">
        <v>80</v>
      </c>
      <c r="K3" s="76"/>
      <c r="L3" s="76"/>
      <c r="M3" s="74" t="s">
        <v>8</v>
      </c>
    </row>
    <row r="4" spans="1:13" s="86" customFormat="1">
      <c r="A4" s="104" t="s">
        <v>24</v>
      </c>
      <c r="B4" s="105"/>
      <c r="C4" s="105" t="str">
        <f>'Price guide'!C3</f>
        <v>OMV Gries Brennersee</v>
      </c>
      <c r="D4" s="105"/>
      <c r="E4" s="105"/>
      <c r="F4" s="106"/>
      <c r="G4" s="105"/>
      <c r="H4" s="107">
        <f>'Price guide'!I3</f>
        <v>9.8385704166666681</v>
      </c>
      <c r="I4" s="107"/>
      <c r="J4" s="109">
        <f>'Price guide'!P$23</f>
        <v>0.2</v>
      </c>
      <c r="K4" s="109"/>
      <c r="L4" s="110"/>
      <c r="M4" s="111" t="str">
        <f>'Price guide'!M3</f>
        <v>E45, exit Brennersee</v>
      </c>
    </row>
    <row r="5" spans="1:13" s="86" customFormat="1">
      <c r="A5" s="104"/>
      <c r="B5" s="105"/>
      <c r="C5" s="105" t="str">
        <f>'Price guide'!C4</f>
        <v>Hart/Villach</v>
      </c>
      <c r="D5" s="105"/>
      <c r="E5" s="105"/>
      <c r="F5" s="106"/>
      <c r="G5" s="105"/>
      <c r="H5" s="107">
        <f>'Price guide'!I4</f>
        <v>9.5076304166666663</v>
      </c>
      <c r="I5" s="107"/>
      <c r="J5" s="109">
        <f>'Price guide'!P$23</f>
        <v>0.2</v>
      </c>
      <c r="K5" s="109"/>
      <c r="L5" s="110"/>
      <c r="M5" s="111" t="str">
        <f>'Price guide'!M4</f>
        <v>Arnoldstein-Villach</v>
      </c>
    </row>
    <row r="6" spans="1:13" s="86" customFormat="1" ht="22.5">
      <c r="A6" s="104"/>
      <c r="B6" s="105"/>
      <c r="C6" s="105" t="str">
        <f>'Price guide'!C5</f>
        <v>Eurotruck Niederndorf + others</v>
      </c>
      <c r="D6" s="105"/>
      <c r="E6" s="112"/>
      <c r="F6" s="106"/>
      <c r="G6" s="105"/>
      <c r="H6" s="107">
        <f>'Price guide'!I5</f>
        <v>9.7282570833333359</v>
      </c>
      <c r="I6" s="107"/>
      <c r="J6" s="109">
        <f>'Price guide'!P$23</f>
        <v>0.2</v>
      </c>
      <c r="K6" s="109"/>
      <c r="L6" s="110"/>
      <c r="M6" s="114"/>
    </row>
    <row r="7" spans="1:13" s="86" customFormat="1">
      <c r="A7" s="104"/>
      <c r="B7" s="105"/>
      <c r="C7" s="105" t="str">
        <f>'Price guide'!C6</f>
        <v>Agip IBK-Amras</v>
      </c>
      <c r="D7" s="105"/>
      <c r="E7" s="105"/>
      <c r="F7" s="106"/>
      <c r="G7" s="105"/>
      <c r="H7" s="107">
        <f>'Price guide'!I6</f>
        <v>9.6455220833333346</v>
      </c>
      <c r="I7" s="107"/>
      <c r="J7" s="109">
        <f>'Price guide'!P$23</f>
        <v>0.2</v>
      </c>
      <c r="K7" s="109"/>
      <c r="L7" s="110"/>
      <c r="M7" s="111"/>
    </row>
    <row r="8" spans="1:13" s="86" customFormat="1">
      <c r="A8" s="104"/>
      <c r="B8" s="105"/>
      <c r="C8" s="105" t="str">
        <f>'Price guide'!C7</f>
        <v>Unterpremstätten</v>
      </c>
      <c r="D8" s="105"/>
      <c r="E8" s="104"/>
      <c r="F8" s="106"/>
      <c r="G8" s="105"/>
      <c r="H8" s="107">
        <f>'Price guide'!I7</f>
        <v>9.0732716666666668</v>
      </c>
      <c r="I8" s="107"/>
      <c r="J8" s="109">
        <f>'Price guide'!P$23</f>
        <v>0.2</v>
      </c>
      <c r="K8" s="109"/>
      <c r="L8" s="110"/>
      <c r="M8" s="111"/>
    </row>
    <row r="9" spans="1:13" s="86" customFormat="1">
      <c r="A9" s="104"/>
      <c r="B9" s="105"/>
      <c r="C9" s="105" t="str">
        <f>'Price guide'!C8</f>
        <v>Kufstein</v>
      </c>
      <c r="D9" s="105"/>
      <c r="E9" s="105"/>
      <c r="F9" s="106"/>
      <c r="G9" s="105"/>
      <c r="H9" s="107">
        <f>'Price guide'!I8</f>
        <v>9.3007929166666674</v>
      </c>
      <c r="I9" s="107"/>
      <c r="J9" s="109">
        <f>'Price guide'!P$23</f>
        <v>0.2</v>
      </c>
      <c r="K9" s="109"/>
      <c r="L9" s="110"/>
      <c r="M9" s="111" t="str">
        <f>'Price guide'!M8</f>
        <v>Kiefersfelden-Kufstein</v>
      </c>
    </row>
    <row r="10" spans="1:13" s="86" customFormat="1">
      <c r="A10" s="104" t="s">
        <v>23</v>
      </c>
      <c r="B10" s="105"/>
      <c r="C10" s="105" t="str">
        <f>'Price guide'!C9</f>
        <v>G.&amp;V. / BP list price</v>
      </c>
      <c r="D10" s="105"/>
      <c r="E10" s="112"/>
      <c r="F10" s="106"/>
      <c r="G10" s="105"/>
      <c r="H10" s="107">
        <f>'Price guide'!I9</f>
        <v>9.9282000000000004</v>
      </c>
      <c r="I10" s="107"/>
      <c r="J10" s="109">
        <f>'Price guide'!P$24</f>
        <v>0.21</v>
      </c>
      <c r="K10" s="109"/>
      <c r="L10" s="110"/>
      <c r="M10" s="111" t="str">
        <f>'Price guide'!M9</f>
        <v>A1 E19</v>
      </c>
    </row>
    <row r="11" spans="1:13" s="86" customFormat="1" ht="22.5">
      <c r="A11" s="104"/>
      <c r="B11" s="105"/>
      <c r="C11" s="105" t="str">
        <f>'Price guide'!C10</f>
        <v>Poweroil list price</v>
      </c>
      <c r="D11" s="105"/>
      <c r="E11" s="112"/>
      <c r="F11" s="106"/>
      <c r="G11" s="105"/>
      <c r="H11" s="107">
        <f>'Price guide'!I10</f>
        <v>9.9282000000000004</v>
      </c>
      <c r="I11" s="107"/>
      <c r="J11" s="109">
        <f>'Price guide'!P$24</f>
        <v>0.21</v>
      </c>
      <c r="K11" s="109"/>
      <c r="L11" s="110"/>
      <c r="M11" s="111" t="str">
        <f>'Price guide'!M10</f>
        <v>E40-A10, exit 10 Beernem, close to Brugge</v>
      </c>
    </row>
    <row r="12" spans="1:13" s="86" customFormat="1">
      <c r="A12" s="104" t="s">
        <v>74</v>
      </c>
      <c r="B12" s="105"/>
      <c r="C12" s="105" t="str">
        <f>'Price guide'!C11</f>
        <v>Average</v>
      </c>
      <c r="D12" s="105"/>
      <c r="E12" s="112"/>
      <c r="F12" s="106"/>
      <c r="G12" s="105"/>
      <c r="H12" s="107">
        <f>'Price guide'!I11</f>
        <v>9.1302642567406345</v>
      </c>
      <c r="I12" s="107"/>
      <c r="J12" s="109">
        <f>'Price guide'!P25</f>
        <v>0.2</v>
      </c>
      <c r="K12" s="109"/>
      <c r="L12" s="110"/>
      <c r="M12" s="111"/>
    </row>
    <row r="13" spans="1:13" s="86" customFormat="1">
      <c r="A13" s="104" t="s">
        <v>63</v>
      </c>
      <c r="B13" s="105"/>
      <c r="C13" s="105" t="str">
        <f>'Price guide'!C12</f>
        <v>Average</v>
      </c>
      <c r="D13" s="105"/>
      <c r="E13" s="105"/>
      <c r="F13" s="106"/>
      <c r="G13" s="105"/>
      <c r="H13" s="107">
        <f>'Price guide'!I12</f>
        <v>9.2788720379175587</v>
      </c>
      <c r="I13" s="107"/>
      <c r="J13" s="109">
        <f>'Price guide'!P26</f>
        <v>0.21</v>
      </c>
      <c r="K13" s="109"/>
      <c r="L13" s="110"/>
      <c r="M13" s="111"/>
    </row>
    <row r="14" spans="1:13" s="86" customFormat="1">
      <c r="A14" s="104" t="s">
        <v>28</v>
      </c>
      <c r="B14" s="105"/>
      <c r="C14" s="105" t="str">
        <f>'Price guide'!C13</f>
        <v>OMV</v>
      </c>
      <c r="D14" s="105"/>
      <c r="E14" s="105"/>
      <c r="F14" s="106"/>
      <c r="G14" s="105"/>
      <c r="H14" s="107">
        <f>'Price guide'!J13</f>
        <v>10.857611548556431</v>
      </c>
      <c r="I14" s="107"/>
      <c r="J14" s="109">
        <f>'Price guide'!P27</f>
        <v>0.25</v>
      </c>
      <c r="K14" s="109"/>
      <c r="L14" s="110"/>
      <c r="M14" s="111" t="str">
        <f>'Price guide'!M13</f>
        <v>vat refund not possible</v>
      </c>
    </row>
    <row r="15" spans="1:13" s="86" customFormat="1">
      <c r="A15" s="104" t="s">
        <v>39</v>
      </c>
      <c r="B15" s="105"/>
      <c r="C15" s="105" t="str">
        <f>'Price guide'!C14</f>
        <v xml:space="preserve">list price  </v>
      </c>
      <c r="D15" s="105"/>
      <c r="E15" s="105"/>
      <c r="F15" s="106"/>
      <c r="G15" s="105"/>
      <c r="H15" s="107">
        <f>'Price guide'!I14</f>
        <v>10.244172864321609</v>
      </c>
      <c r="I15" s="107"/>
      <c r="J15" s="109">
        <f>'Price guide'!P28</f>
        <v>0.25</v>
      </c>
      <c r="K15" s="109"/>
      <c r="L15" s="110"/>
      <c r="M15" s="111"/>
    </row>
    <row r="16" spans="1:13" s="86" customFormat="1">
      <c r="A16" s="104" t="s">
        <v>30</v>
      </c>
      <c r="B16" s="105"/>
      <c r="C16" s="105" t="str">
        <f>'Price guide'!C15</f>
        <v xml:space="preserve">list price  </v>
      </c>
      <c r="D16" s="105"/>
      <c r="E16" s="112"/>
      <c r="F16" s="106"/>
      <c r="G16" s="105"/>
      <c r="H16" s="107">
        <f>'Price guide'!I15</f>
        <v>9.376633333333336</v>
      </c>
      <c r="I16" s="107"/>
      <c r="J16" s="109">
        <f>'Price guide'!P29</f>
        <v>0.2</v>
      </c>
      <c r="K16" s="109"/>
      <c r="L16" s="110"/>
      <c r="M16" s="111" t="str">
        <f>'Price guide'!M15</f>
        <v xml:space="preserve"> </v>
      </c>
    </row>
    <row r="17" spans="1:13" s="86" customFormat="1">
      <c r="A17" s="104" t="s">
        <v>9</v>
      </c>
      <c r="B17" s="105"/>
      <c r="C17" s="105" t="str">
        <f>'Price guide'!C16</f>
        <v>St. Priest Truckstop</v>
      </c>
      <c r="D17" s="105"/>
      <c r="E17" s="105"/>
      <c r="F17" s="106"/>
      <c r="G17" s="105"/>
      <c r="H17" s="107">
        <f>'Price guide'!I16</f>
        <v>9.231847083333335</v>
      </c>
      <c r="I17" s="107"/>
      <c r="J17" s="115">
        <f>'Price guide'!P$31</f>
        <v>0.2</v>
      </c>
      <c r="K17" s="115"/>
      <c r="L17" s="113"/>
      <c r="M17" s="111" t="str">
        <f>'Price guide'!M16</f>
        <v>A43 (N518)</v>
      </c>
    </row>
    <row r="18" spans="1:13" s="86" customFormat="1">
      <c r="A18" s="104"/>
      <c r="B18" s="105"/>
      <c r="C18" s="105" t="str">
        <f>'Price guide'!C17</f>
        <v>Macon BP</v>
      </c>
      <c r="D18" s="105"/>
      <c r="E18" s="105"/>
      <c r="F18" s="106"/>
      <c r="G18" s="105"/>
      <c r="H18" s="107">
        <f>'Price guide'!I17</f>
        <v>9.231847083333335</v>
      </c>
      <c r="I18" s="107"/>
      <c r="J18" s="115">
        <f>'Price guide'!P$31</f>
        <v>0.2</v>
      </c>
      <c r="K18" s="115"/>
      <c r="L18" s="113"/>
      <c r="M18" s="111" t="str">
        <f>'Price guide'!M17</f>
        <v>A6 Exit Macon N.&gt; Lyon</v>
      </c>
    </row>
    <row r="19" spans="1:13" s="86" customFormat="1">
      <c r="A19" s="104"/>
      <c r="B19" s="105"/>
      <c r="C19" s="105" t="str">
        <f>'Price guide'!C18</f>
        <v>Le Havre</v>
      </c>
      <c r="D19" s="105"/>
      <c r="E19" s="105"/>
      <c r="F19" s="106"/>
      <c r="G19" s="105"/>
      <c r="H19" s="107">
        <f>'Price guide'!I18</f>
        <v>9.231847083333335</v>
      </c>
      <c r="I19" s="107"/>
      <c r="J19" s="115">
        <f>'Price guide'!P$31</f>
        <v>0.2</v>
      </c>
      <c r="K19" s="115"/>
      <c r="L19" s="113"/>
      <c r="M19" s="111" t="str">
        <f>'Price guide'!M18</f>
        <v>Le Havre Port</v>
      </c>
    </row>
    <row r="20" spans="1:13" s="86" customFormat="1">
      <c r="A20" s="104"/>
      <c r="B20" s="105"/>
      <c r="C20" s="105" t="str">
        <f>'Price guide'!C19</f>
        <v>ROYE BP Truckstop</v>
      </c>
      <c r="D20" s="105"/>
      <c r="E20" s="105"/>
      <c r="F20" s="106"/>
      <c r="G20" s="105"/>
      <c r="H20" s="107">
        <f>'Price guide'!I19</f>
        <v>9.2663200000000003</v>
      </c>
      <c r="I20" s="107"/>
      <c r="J20" s="115">
        <f>'Price guide'!P$31</f>
        <v>0.2</v>
      </c>
      <c r="K20" s="115"/>
      <c r="L20" s="113"/>
      <c r="M20" s="111" t="str">
        <f>'Price guide'!M19</f>
        <v>A1Lille/Paris</v>
      </c>
    </row>
    <row r="21" spans="1:13" s="86" customFormat="1">
      <c r="A21" s="104"/>
      <c r="B21" s="105"/>
      <c r="C21" s="105" t="str">
        <f>'Price guide'!C20</f>
        <v>Calais</v>
      </c>
      <c r="D21" s="105"/>
      <c r="E21" s="105"/>
      <c r="F21" s="106"/>
      <c r="G21" s="105"/>
      <c r="H21" s="107">
        <f>'Price guide'!I20</f>
        <v>9.3628441666666689</v>
      </c>
      <c r="I21" s="107"/>
      <c r="J21" s="115">
        <f>'Price guide'!P$31</f>
        <v>0.2</v>
      </c>
      <c r="K21" s="115"/>
      <c r="L21" s="113"/>
      <c r="M21" s="111"/>
    </row>
    <row r="22" spans="1:13" s="86" customFormat="1">
      <c r="A22" s="104" t="s">
        <v>11</v>
      </c>
      <c r="B22" s="105"/>
      <c r="C22" s="105" t="str">
        <f>'Price guide'!C21</f>
        <v xml:space="preserve">Aral Bockel/Gyhum </v>
      </c>
      <c r="D22" s="105"/>
      <c r="E22" s="105"/>
      <c r="F22" s="106"/>
      <c r="G22" s="105"/>
      <c r="H22" s="107">
        <f>'Price guide'!J21</f>
        <v>11.0782165</v>
      </c>
      <c r="I22" s="107"/>
      <c r="J22" s="109">
        <f>'Price guide'!P$32</f>
        <v>0.19</v>
      </c>
      <c r="K22" s="109"/>
      <c r="L22" s="110"/>
      <c r="M22" s="111" t="str">
        <f>'Price guide'!M21</f>
        <v>A1 North of Bremen exit 49</v>
      </c>
    </row>
    <row r="23" spans="1:13" s="86" customFormat="1">
      <c r="A23" s="104"/>
      <c r="B23" s="105"/>
      <c r="C23" s="105" t="str">
        <f>'Price guide'!C22</f>
        <v>Ilsfeld Truckst.</v>
      </c>
      <c r="D23" s="105"/>
      <c r="E23" s="105"/>
      <c r="F23" s="106"/>
      <c r="G23" s="105"/>
      <c r="H23" s="107">
        <f>'Price guide'!J22</f>
        <v>10.9954815</v>
      </c>
      <c r="I23" s="107"/>
      <c r="J23" s="109">
        <f>'Price guide'!P$32</f>
        <v>0.19</v>
      </c>
      <c r="K23" s="109"/>
      <c r="L23" s="110"/>
      <c r="M23" s="111" t="str">
        <f>'Price guide'!M22</f>
        <v>A81 exit 12 Ilsfeld</v>
      </c>
    </row>
    <row r="24" spans="1:13" s="86" customFormat="1">
      <c r="A24" s="104"/>
      <c r="B24" s="105"/>
      <c r="C24" s="105" t="str">
        <f>'Price guide'!C23</f>
        <v>Bockenem</v>
      </c>
      <c r="D24" s="105"/>
      <c r="E24" s="105"/>
      <c r="F24" s="106"/>
      <c r="G24" s="105"/>
      <c r="H24" s="107">
        <f>'Price guide'!J23</f>
        <v>11.4091565</v>
      </c>
      <c r="I24" s="107"/>
      <c r="J24" s="109">
        <f>'Price guide'!P$32</f>
        <v>0.19</v>
      </c>
      <c r="K24" s="109"/>
      <c r="L24" s="110"/>
      <c r="M24" s="111" t="str">
        <f>'Price guide'!M23</f>
        <v xml:space="preserve">A7 exit 65 </v>
      </c>
    </row>
    <row r="25" spans="1:13" s="86" customFormat="1">
      <c r="A25" s="104"/>
      <c r="B25" s="105"/>
      <c r="C25" s="105" t="str">
        <f>'Price guide'!C24</f>
        <v>Köln Truckstop</v>
      </c>
      <c r="D25" s="105"/>
      <c r="E25" s="105"/>
      <c r="F25" s="106"/>
      <c r="G25" s="105"/>
      <c r="H25" s="107">
        <f>'Price guide'!J24</f>
        <v>11.243686500000001</v>
      </c>
      <c r="I25" s="107"/>
      <c r="J25" s="109">
        <f>'Price guide'!P$32</f>
        <v>0.19</v>
      </c>
      <c r="K25" s="109"/>
      <c r="L25" s="110"/>
      <c r="M25" s="111" t="str">
        <f>'Price guide'!M24</f>
        <v>A1/E31 exit Bickendorf - Köln</v>
      </c>
    </row>
    <row r="26" spans="1:13" s="86" customFormat="1">
      <c r="A26" s="104"/>
      <c r="B26" s="105"/>
      <c r="C26" s="105" t="str">
        <f>'Price guide'!C25</f>
        <v>Vogelsdorf Aral</v>
      </c>
      <c r="D26" s="105"/>
      <c r="E26" s="105"/>
      <c r="F26" s="106"/>
      <c r="G26" s="105"/>
      <c r="H26" s="107">
        <f>'Price guide'!J25</f>
        <v>11.0782165</v>
      </c>
      <c r="I26" s="107"/>
      <c r="J26" s="109">
        <f>'Price guide'!P$32</f>
        <v>0.19</v>
      </c>
      <c r="K26" s="109"/>
      <c r="L26" s="110"/>
      <c r="M26" s="111" t="str">
        <f>'Price guide'!M25</f>
        <v xml:space="preserve">A10 exit 25 Berlin-Hellersdorf </v>
      </c>
    </row>
    <row r="27" spans="1:13" s="86" customFormat="1">
      <c r="A27" s="104"/>
      <c r="B27" s="105"/>
      <c r="C27" s="105" t="str">
        <f>'Price guide'!C26</f>
        <v>Zorbau</v>
      </c>
      <c r="D27" s="105"/>
      <c r="E27" s="105"/>
      <c r="F27" s="106"/>
      <c r="G27" s="105"/>
      <c r="H27" s="107">
        <f>'Price guide'!J26</f>
        <v>11.4091565</v>
      </c>
      <c r="I27" s="107"/>
      <c r="J27" s="109">
        <f>'Price guide'!P$32</f>
        <v>0.19</v>
      </c>
      <c r="K27" s="109"/>
      <c r="L27" s="110"/>
      <c r="M27" s="111" t="str">
        <f>'Price guide'!M26</f>
        <v>A9 exit 20 Weissenfels-Zorbau</v>
      </c>
    </row>
    <row r="28" spans="1:13" s="86" customFormat="1">
      <c r="A28" s="104"/>
      <c r="B28" s="105"/>
      <c r="C28" s="105" t="str">
        <f>'Price guide'!C27</f>
        <v>Farhbinde</v>
      </c>
      <c r="D28" s="105"/>
      <c r="E28" s="105"/>
      <c r="F28" s="106"/>
      <c r="G28" s="105"/>
      <c r="H28" s="107">
        <f>'Price guide'!J27</f>
        <v>11.243686500000001</v>
      </c>
      <c r="I28" s="107"/>
      <c r="J28" s="109">
        <f>'Price guide'!P$32</f>
        <v>0.19</v>
      </c>
      <c r="K28" s="109"/>
      <c r="L28" s="110"/>
      <c r="M28" s="111" t="str">
        <f>'Price guide'!M27</f>
        <v>A24 exit 12 (Schwerin)</v>
      </c>
    </row>
    <row r="29" spans="1:13" s="86" customFormat="1">
      <c r="A29" s="104"/>
      <c r="B29" s="105"/>
      <c r="C29" s="105" t="str">
        <f>'Price guide'!C28</f>
        <v>Schwarmstedt</v>
      </c>
      <c r="D29" s="105"/>
      <c r="E29" s="105"/>
      <c r="F29" s="106"/>
      <c r="G29" s="105"/>
      <c r="H29" s="107">
        <f>'Price guide'!J28</f>
        <v>11.243686500000001</v>
      </c>
      <c r="I29" s="107"/>
      <c r="J29" s="109">
        <f>'Price guide'!P$32</f>
        <v>0.19</v>
      </c>
      <c r="K29" s="109"/>
      <c r="L29" s="110"/>
      <c r="M29" s="111" t="str">
        <f>'Price guide'!M28</f>
        <v>A7, An der Autobahn 1</v>
      </c>
    </row>
    <row r="30" spans="1:13" s="86" customFormat="1">
      <c r="A30" s="104"/>
      <c r="B30" s="105"/>
      <c r="C30" s="105" t="str">
        <f>'Price guide'!C29</f>
        <v>Regensburg Truckstop</v>
      </c>
      <c r="D30" s="105"/>
      <c r="E30" s="105"/>
      <c r="F30" s="106"/>
      <c r="G30" s="105"/>
      <c r="H30" s="107">
        <f>'Price guide'!J29</f>
        <v>11.243686500000001</v>
      </c>
      <c r="I30" s="107"/>
      <c r="J30" s="109">
        <f>'Price guide'!P$32</f>
        <v>0.19</v>
      </c>
      <c r="K30" s="109"/>
      <c r="L30" s="110"/>
      <c r="M30" s="111" t="str">
        <f>'Price guide'!M29</f>
        <v>B15/E56 exit 101 Regensburg</v>
      </c>
    </row>
    <row r="31" spans="1:13" s="86" customFormat="1">
      <c r="A31" s="104"/>
      <c r="B31" s="105"/>
      <c r="C31" s="105" t="str">
        <f>'Price guide'!C30</f>
        <v>Schlüsselfeld</v>
      </c>
      <c r="D31" s="105"/>
      <c r="E31" s="105"/>
      <c r="F31" s="106"/>
      <c r="G31" s="105"/>
      <c r="H31" s="107">
        <f>'Price guide'!J30</f>
        <v>11.160951499999999</v>
      </c>
      <c r="I31" s="107"/>
      <c r="J31" s="109">
        <f>'Price guide'!P$32</f>
        <v>0.19</v>
      </c>
      <c r="K31" s="109"/>
      <c r="L31" s="110"/>
      <c r="M31" s="111" t="str">
        <f>'Price guide'!M30</f>
        <v>A3 exit 77</v>
      </c>
    </row>
    <row r="32" spans="1:13" s="86" customFormat="1">
      <c r="A32" s="104"/>
      <c r="B32" s="105"/>
      <c r="C32" s="105" t="str">
        <f>'Price guide'!C31</f>
        <v>Kiel</v>
      </c>
      <c r="D32" s="105"/>
      <c r="E32" s="105"/>
      <c r="F32" s="106"/>
      <c r="G32" s="105"/>
      <c r="H32" s="107">
        <f>'Price guide'!J31</f>
        <v>11.243686500000001</v>
      </c>
      <c r="I32" s="107"/>
      <c r="J32" s="109">
        <f>'Price guide'!P$32</f>
        <v>0.19</v>
      </c>
      <c r="K32" s="109"/>
      <c r="L32" s="110"/>
      <c r="M32" s="111" t="str">
        <f>'Price guide'!M31</f>
        <v>Ferry / Færgeområdet</v>
      </c>
    </row>
    <row r="33" spans="1:13" s="86" customFormat="1">
      <c r="A33" s="104"/>
      <c r="B33" s="105"/>
      <c r="C33" s="105" t="str">
        <f>'Price guide'!C32</f>
        <v>Molfsee Syd f. Kiel</v>
      </c>
      <c r="D33" s="105"/>
      <c r="E33" s="105"/>
      <c r="F33" s="106"/>
      <c r="G33" s="105"/>
      <c r="H33" s="107">
        <f>'Price guide'!J32</f>
        <v>11.3264215</v>
      </c>
      <c r="I33" s="107"/>
      <c r="J33" s="109">
        <f>'Price guide'!P$32</f>
        <v>0.19</v>
      </c>
      <c r="K33" s="109"/>
      <c r="L33" s="110"/>
      <c r="M33" s="111" t="str">
        <f>'Price guide'!M32</f>
        <v>B4</v>
      </c>
    </row>
    <row r="34" spans="1:13" s="86" customFormat="1">
      <c r="A34" s="104"/>
      <c r="B34" s="105"/>
      <c r="C34" s="105" t="str">
        <f>'Price guide'!C33</f>
        <v>Schopsdorf</v>
      </c>
      <c r="D34" s="105"/>
      <c r="E34" s="105"/>
      <c r="F34" s="106"/>
      <c r="G34" s="105"/>
      <c r="H34" s="107">
        <f>'Price guide'!J33</f>
        <v>11.243686500000001</v>
      </c>
      <c r="I34" s="107"/>
      <c r="J34" s="109">
        <f>'Price guide'!P$32</f>
        <v>0.19</v>
      </c>
      <c r="K34" s="109"/>
      <c r="L34" s="110"/>
      <c r="M34" s="111" t="str">
        <f>'Price guide'!M33</f>
        <v>A2 Berlin-Hannover</v>
      </c>
    </row>
    <row r="35" spans="1:13" s="86" customFormat="1">
      <c r="A35" s="104"/>
      <c r="B35" s="105"/>
      <c r="C35" s="105" t="str">
        <f>'Price guide'!C34</f>
        <v>Reinfeld</v>
      </c>
      <c r="D35" s="105"/>
      <c r="E35" s="105"/>
      <c r="F35" s="106"/>
      <c r="G35" s="105"/>
      <c r="H35" s="107">
        <f>'Price guide'!J34</f>
        <v>11.3264215</v>
      </c>
      <c r="I35" s="107"/>
      <c r="J35" s="109">
        <f>'Price guide'!P$32</f>
        <v>0.19</v>
      </c>
      <c r="K35" s="109"/>
      <c r="L35" s="110"/>
      <c r="M35" s="111" t="str">
        <f>'Price guide'!M34</f>
        <v>An der Autobahn nr. 2</v>
      </c>
    </row>
    <row r="36" spans="1:13" s="86" customFormat="1">
      <c r="A36" s="104"/>
      <c r="B36" s="105"/>
      <c r="C36" s="105" t="str">
        <f>'Price guide'!C35</f>
        <v>Agip Holdorf</v>
      </c>
      <c r="D36" s="105"/>
      <c r="E36" s="112"/>
      <c r="F36" s="106"/>
      <c r="G36" s="105"/>
      <c r="H36" s="107">
        <f>'Price guide'!J35</f>
        <v>11.574626500000001</v>
      </c>
      <c r="I36" s="107"/>
      <c r="J36" s="109">
        <f>'Price guide'!P$32</f>
        <v>0.19</v>
      </c>
      <c r="K36" s="109"/>
      <c r="L36" s="110"/>
      <c r="M36" s="111" t="str">
        <f>'Price guide'!M35</f>
        <v xml:space="preserve">Holdorf, Zum Hansa-center 3 </v>
      </c>
    </row>
    <row r="37" spans="1:13" s="86" customFormat="1">
      <c r="A37" s="104" t="s">
        <v>4</v>
      </c>
      <c r="B37" s="105"/>
      <c r="C37" s="105" t="str">
        <f>'Price guide'!C36</f>
        <v>Average</v>
      </c>
      <c r="D37" s="105"/>
      <c r="E37" s="105"/>
      <c r="F37" s="106"/>
      <c r="G37" s="105"/>
      <c r="H37" s="107">
        <f>'Price guide'!I36</f>
        <v>9.5178882113821146</v>
      </c>
      <c r="I37" s="107"/>
      <c r="J37" s="109">
        <f>'Price guide'!P33</f>
        <v>0.23</v>
      </c>
      <c r="K37" s="109"/>
      <c r="L37" s="110"/>
      <c r="M37" s="111"/>
    </row>
    <row r="38" spans="1:13" s="86" customFormat="1">
      <c r="A38" s="104" t="s">
        <v>35</v>
      </c>
      <c r="B38" s="105"/>
      <c r="C38" s="105" t="str">
        <f>'Price guide'!C37</f>
        <v xml:space="preserve">Venlo  </v>
      </c>
      <c r="D38" s="105"/>
      <c r="E38" s="112"/>
      <c r="F38" s="106"/>
      <c r="G38" s="105"/>
      <c r="H38" s="107">
        <f>'Price guide'!I37</f>
        <v>9.8871743801652912</v>
      </c>
      <c r="I38" s="107"/>
      <c r="J38" s="109">
        <f>'Price guide'!P$34</f>
        <v>0.21</v>
      </c>
      <c r="K38" s="109"/>
      <c r="L38" s="110"/>
      <c r="M38" s="111" t="str">
        <f>'Price guide'!M37</f>
        <v>A1 close to Venlo</v>
      </c>
    </row>
    <row r="39" spans="1:13" s="86" customFormat="1">
      <c r="A39" s="104"/>
      <c r="B39" s="105"/>
      <c r="C39" s="105" t="str">
        <f>'Price guide'!C38</f>
        <v>Breda Autodieseloil</v>
      </c>
      <c r="D39" s="105"/>
      <c r="E39" s="112"/>
      <c r="F39" s="106"/>
      <c r="G39" s="105"/>
      <c r="H39" s="107">
        <f>'Price guide'!I38</f>
        <v>12.286489380165289</v>
      </c>
      <c r="I39" s="107"/>
      <c r="J39" s="109">
        <f>'Price guide'!P$34</f>
        <v>0.21</v>
      </c>
      <c r="K39" s="109"/>
      <c r="L39" s="110"/>
      <c r="M39" s="111" t="str">
        <f>'Price guide'!M38</f>
        <v>Breda</v>
      </c>
    </row>
    <row r="40" spans="1:13" s="86" customFormat="1">
      <c r="A40" s="104" t="s">
        <v>26</v>
      </c>
      <c r="B40" s="105"/>
      <c r="C40" s="105" t="str">
        <f>'Price guide'!C39</f>
        <v>Average Prices</v>
      </c>
      <c r="D40" s="105"/>
      <c r="E40" s="105"/>
      <c r="F40" s="106"/>
      <c r="G40" s="105"/>
      <c r="H40" s="107">
        <f>'Price guide'!J39</f>
        <v>11.23003216468318</v>
      </c>
      <c r="I40" s="107"/>
      <c r="J40" s="109">
        <f>'Price guide'!P35</f>
        <v>0.27</v>
      </c>
      <c r="K40" s="109"/>
      <c r="L40" s="110"/>
      <c r="M40" s="111" t="s">
        <v>121</v>
      </c>
    </row>
    <row r="41" spans="1:13" s="86" customFormat="1">
      <c r="A41" s="104" t="s">
        <v>38</v>
      </c>
      <c r="B41" s="105"/>
      <c r="C41" s="105" t="str">
        <f>'Price guide'!C40</f>
        <v>General</v>
      </c>
      <c r="D41" s="105"/>
      <c r="E41" s="105"/>
      <c r="F41" s="106"/>
      <c r="G41" s="105"/>
      <c r="H41" s="107">
        <f>'Price guide'!J40</f>
        <v>13.9077535</v>
      </c>
      <c r="I41" s="107"/>
      <c r="J41" s="109">
        <f>'Price guide'!P36</f>
        <v>0.22</v>
      </c>
      <c r="K41" s="109"/>
      <c r="L41" s="110"/>
      <c r="M41" s="111" t="s">
        <v>122</v>
      </c>
    </row>
    <row r="42" spans="1:13" s="86" customFormat="1">
      <c r="A42" s="104" t="s">
        <v>110</v>
      </c>
      <c r="B42" s="105"/>
      <c r="C42" s="105" t="str">
        <f>'Price guide'!C41</f>
        <v>General</v>
      </c>
      <c r="D42" s="105"/>
      <c r="E42" s="105"/>
      <c r="F42" s="106"/>
      <c r="G42" s="105"/>
      <c r="H42" s="107">
        <f>'Price guide'!I41</f>
        <v>10.452860975609756</v>
      </c>
      <c r="I42" s="107"/>
      <c r="J42" s="109">
        <f>'Price guide'!P37</f>
        <v>0.23</v>
      </c>
      <c r="K42" s="109"/>
      <c r="L42" s="110"/>
      <c r="M42" s="111"/>
    </row>
    <row r="43" spans="1:13" s="86" customFormat="1">
      <c r="A43" s="104" t="s">
        <v>31</v>
      </c>
      <c r="B43" s="105"/>
      <c r="C43" s="105" t="str">
        <f>'Price guide'!C42</f>
        <v>Average Pumpprice </v>
      </c>
      <c r="D43" s="105"/>
      <c r="E43" s="112"/>
      <c r="F43" s="106"/>
      <c r="G43" s="105"/>
      <c r="H43" s="107">
        <f>'Price guide'!I42</f>
        <v>8.7452946280991739</v>
      </c>
      <c r="I43" s="107"/>
      <c r="J43" s="109">
        <f>'Price guide'!P38</f>
        <v>0.21</v>
      </c>
      <c r="K43" s="109"/>
      <c r="L43" s="110"/>
      <c r="M43" s="111"/>
    </row>
    <row r="44" spans="1:13" s="86" customFormat="1">
      <c r="A44" s="104" t="s">
        <v>82</v>
      </c>
      <c r="B44" s="105"/>
      <c r="C44" s="105" t="str">
        <f>'Price guide'!C43</f>
        <v>list price</v>
      </c>
      <c r="D44" s="105"/>
      <c r="E44" s="112"/>
      <c r="F44" s="106"/>
      <c r="G44" s="105"/>
      <c r="H44" s="107">
        <f>'Price guide'!I43</f>
        <v>9.0301989904947195</v>
      </c>
      <c r="I44" s="107"/>
      <c r="J44" s="109">
        <f>'Price guide'!P39</f>
        <v>0.21</v>
      </c>
      <c r="K44" s="109"/>
      <c r="L44" s="110"/>
      <c r="M44" s="111"/>
    </row>
    <row r="45" spans="1:13" s="86" customFormat="1">
      <c r="A45" s="104" t="s">
        <v>44</v>
      </c>
      <c r="B45" s="105"/>
      <c r="C45" s="105" t="str">
        <f>'Price guide'!C44</f>
        <v xml:space="preserve"> </v>
      </c>
      <c r="D45" s="105"/>
      <c r="E45" s="105"/>
      <c r="F45" s="106"/>
      <c r="G45" s="105"/>
      <c r="H45" s="107">
        <f>'Price guide'!I44</f>
        <v>8.5972456521739158</v>
      </c>
      <c r="I45" s="107"/>
      <c r="J45" s="109">
        <f>'Price guide'!P40</f>
        <v>0.15</v>
      </c>
      <c r="K45" s="109"/>
      <c r="L45" s="110"/>
      <c r="M45" s="111" t="str">
        <f>'Price guide'!M44</f>
        <v>A3 south of  Luxembourg</v>
      </c>
    </row>
    <row r="46" spans="1:13" s="86" customFormat="1">
      <c r="A46" s="104" t="s">
        <v>41</v>
      </c>
      <c r="B46" s="105"/>
      <c r="C46" s="105" t="str">
        <f>'Price guide'!C45</f>
        <v xml:space="preserve">list price  </v>
      </c>
      <c r="D46" s="105"/>
      <c r="E46" s="105"/>
      <c r="F46" s="106"/>
      <c r="G46" s="105"/>
      <c r="H46" s="107">
        <f>'Price guide'!I45</f>
        <v>11.303999999999998</v>
      </c>
      <c r="I46" s="107"/>
      <c r="J46" s="109">
        <f>'Price guide'!P41</f>
        <v>0.25</v>
      </c>
      <c r="K46" s="109"/>
      <c r="L46" s="110"/>
      <c r="M46" s="111"/>
    </row>
    <row r="47" spans="1:13" s="86" customFormat="1">
      <c r="A47" s="104" t="s">
        <v>32</v>
      </c>
      <c r="B47" s="105"/>
      <c r="C47" s="105" t="str">
        <f>'Price guide'!C46</f>
        <v xml:space="preserve">Average  </v>
      </c>
      <c r="D47" s="105"/>
      <c r="E47" s="105"/>
      <c r="F47" s="106"/>
      <c r="G47" s="105"/>
      <c r="H47" s="107">
        <f>'Price guide'!I46</f>
        <v>8.7423048923516831</v>
      </c>
      <c r="I47" s="107"/>
      <c r="J47" s="109">
        <f>'Price guide'!P42</f>
        <v>0.23</v>
      </c>
      <c r="K47" s="109"/>
      <c r="L47" s="110"/>
      <c r="M47" s="111"/>
    </row>
    <row r="48" spans="1:13" s="86" customFormat="1">
      <c r="A48" s="104" t="s">
        <v>75</v>
      </c>
      <c r="B48" s="105"/>
      <c r="C48" s="105" t="str">
        <f>'Price guide'!C47</f>
        <v>Average</v>
      </c>
      <c r="D48" s="105"/>
      <c r="E48" s="105"/>
      <c r="F48" s="106"/>
      <c r="G48" s="105"/>
      <c r="H48" s="107">
        <f>'Price guide'!I47</f>
        <v>8.9229163755450696</v>
      </c>
      <c r="I48" s="107"/>
      <c r="J48" s="109">
        <f>'Price guide'!P43</f>
        <v>0.24</v>
      </c>
      <c r="K48" s="109"/>
      <c r="L48" s="110"/>
      <c r="M48" s="111"/>
    </row>
    <row r="49" spans="1:177" s="86" customFormat="1">
      <c r="A49" s="104" t="str">
        <f>'Price guide'!A48</f>
        <v>Russia</v>
      </c>
      <c r="B49" s="105"/>
      <c r="C49" s="105" t="str">
        <f>'Price guide'!C48</f>
        <v>Pumpprice</v>
      </c>
      <c r="D49" s="105"/>
      <c r="E49" s="105"/>
      <c r="F49" s="106"/>
      <c r="G49" s="105"/>
      <c r="H49" s="107">
        <f>'Price guide'!J48</f>
        <v>5.6821050639419317</v>
      </c>
      <c r="I49" s="107"/>
      <c r="J49" s="109">
        <f>'Price guide'!P44</f>
        <v>0.18</v>
      </c>
      <c r="K49" s="109"/>
      <c r="L49" s="110"/>
      <c r="M49" s="111" t="str">
        <f>'Price guide'!M48</f>
        <v>vat refund not possible</v>
      </c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</row>
    <row r="50" spans="1:177" s="86" customFormat="1">
      <c r="A50" s="104" t="s">
        <v>71</v>
      </c>
      <c r="B50" s="105"/>
      <c r="C50" s="105" t="str">
        <f>'Price guide'!C49</f>
        <v>Average</v>
      </c>
      <c r="D50" s="105"/>
      <c r="E50" s="105"/>
      <c r="F50" s="106"/>
      <c r="G50" s="105"/>
      <c r="H50" s="107">
        <f>'Price guide'!J49</f>
        <v>12.105491796813377</v>
      </c>
      <c r="I50" s="107"/>
      <c r="J50" s="109">
        <f>'Price guide'!P45</f>
        <v>0.18</v>
      </c>
      <c r="K50" s="109"/>
      <c r="L50" s="110"/>
      <c r="M50" s="111" t="str">
        <f>'Price guide'!M49</f>
        <v>vat refund not possible</v>
      </c>
    </row>
    <row r="51" spans="1:177" s="86" customFormat="1">
      <c r="A51" s="104" t="s">
        <v>33</v>
      </c>
      <c r="B51" s="105"/>
      <c r="C51" s="105" t="str">
        <f>'Price guide'!C50</f>
        <v>Average</v>
      </c>
      <c r="D51" s="105"/>
      <c r="E51" s="105"/>
      <c r="F51" s="106"/>
      <c r="G51" s="105"/>
      <c r="H51" s="107">
        <f>'Price guide'!I50</f>
        <v>9.5489979166666679</v>
      </c>
      <c r="I51" s="107"/>
      <c r="J51" s="109">
        <f>'Price guide'!P46</f>
        <v>0.2</v>
      </c>
      <c r="K51" s="109"/>
      <c r="L51" s="110"/>
      <c r="M51" s="111"/>
    </row>
    <row r="52" spans="1:177" s="86" customFormat="1">
      <c r="A52" s="104" t="s">
        <v>34</v>
      </c>
      <c r="B52" s="105"/>
      <c r="C52" s="105" t="str">
        <f>'Price guide'!C51</f>
        <v>Average</v>
      </c>
      <c r="D52" s="105"/>
      <c r="E52" s="105"/>
      <c r="F52" s="106"/>
      <c r="G52" s="105"/>
      <c r="H52" s="107">
        <f>'Price guide'!I51</f>
        <v>9.3314229508196718</v>
      </c>
      <c r="I52" s="107"/>
      <c r="J52" s="109">
        <f>'Price guide'!P47</f>
        <v>0.22</v>
      </c>
      <c r="K52" s="109"/>
      <c r="L52" s="110"/>
      <c r="M52" s="111"/>
    </row>
    <row r="53" spans="1:177" s="86" customFormat="1">
      <c r="A53" s="104" t="s">
        <v>36</v>
      </c>
      <c r="B53" s="105"/>
      <c r="C53" s="105" t="str">
        <f>'Price guide'!C52</f>
        <v>Briviesca</v>
      </c>
      <c r="D53" s="105"/>
      <c r="E53" s="112"/>
      <c r="F53" s="106"/>
      <c r="G53" s="105"/>
      <c r="H53" s="107">
        <f>'Price guide'!I52</f>
        <v>9.4974309917355377</v>
      </c>
      <c r="I53" s="107"/>
      <c r="J53" s="109">
        <f>'Price guide'!P$48</f>
        <v>0.21</v>
      </c>
      <c r="K53" s="109"/>
      <c r="L53" s="110"/>
      <c r="M53" s="111" t="str">
        <f>'Price guide'!M52</f>
        <v>N-I, km 278, Burgos-Vitoria</v>
      </c>
    </row>
    <row r="54" spans="1:177" s="86" customFormat="1">
      <c r="A54" s="104"/>
      <c r="B54" s="105"/>
      <c r="C54" s="105" t="str">
        <f>'Price guide'!C53</f>
        <v>BP La Junquera</v>
      </c>
      <c r="D54" s="105"/>
      <c r="E54" s="105"/>
      <c r="F54" s="106"/>
      <c r="G54" s="105"/>
      <c r="H54" s="107">
        <f>'Price guide'!I53</f>
        <v>9.3880293388429745</v>
      </c>
      <c r="I54" s="107"/>
      <c r="J54" s="109">
        <f>'Price guide'!P$48</f>
        <v>0.21</v>
      </c>
      <c r="K54" s="109"/>
      <c r="L54" s="110"/>
      <c r="M54" s="111" t="str">
        <f>'Price guide'!M53</f>
        <v>N-II, km 775, Gerona - France</v>
      </c>
    </row>
    <row r="55" spans="1:177" s="86" customFormat="1">
      <c r="A55" s="104"/>
      <c r="B55" s="105"/>
      <c r="C55" s="105" t="str">
        <f>'Price guide'!C$54</f>
        <v>IRUN Cepsa</v>
      </c>
      <c r="D55" s="105"/>
      <c r="E55" s="105"/>
      <c r="F55" s="105"/>
      <c r="G55" s="106"/>
      <c r="H55" s="107">
        <f>'Price guide'!I54</f>
        <v>9.230764462809919</v>
      </c>
      <c r="I55" s="107"/>
      <c r="J55" s="109">
        <f>'Price guide'!P$48</f>
        <v>0.21</v>
      </c>
      <c r="K55" s="109"/>
      <c r="L55" s="110"/>
      <c r="M55" s="111"/>
    </row>
    <row r="56" spans="1:177" s="86" customFormat="1">
      <c r="A56" s="104" t="s">
        <v>40</v>
      </c>
      <c r="B56" s="105"/>
      <c r="C56" s="105" t="str">
        <f>'Price guide'!C55</f>
        <v>,</v>
      </c>
      <c r="D56" s="105"/>
      <c r="E56" s="112"/>
      <c r="F56" s="106"/>
      <c r="G56" s="105"/>
      <c r="H56" s="107">
        <f>'Price guide'!I55</f>
        <v>10.753768837459635</v>
      </c>
      <c r="I56" s="107"/>
      <c r="J56" s="109">
        <f>'Price guide'!P49</f>
        <v>0.25</v>
      </c>
      <c r="K56" s="109"/>
      <c r="L56" s="110"/>
      <c r="M56" s="111"/>
    </row>
    <row r="57" spans="1:177" s="86" customFormat="1">
      <c r="A57" s="104" t="s">
        <v>72</v>
      </c>
      <c r="B57" s="105"/>
      <c r="C57" s="105" t="str">
        <f>'Price guide'!C56</f>
        <v>Average</v>
      </c>
      <c r="D57" s="105"/>
      <c r="E57" s="112"/>
      <c r="F57" s="106"/>
      <c r="G57" s="105"/>
      <c r="H57" s="107">
        <f>'Price guide'!I56</f>
        <v>11.968778456937326</v>
      </c>
      <c r="I57" s="107"/>
      <c r="J57" s="109">
        <f>'Price guide'!P50</f>
        <v>0.08</v>
      </c>
      <c r="K57" s="109"/>
      <c r="L57" s="110"/>
      <c r="M57" s="111"/>
    </row>
    <row r="58" spans="1:177" s="86" customFormat="1">
      <c r="A58" s="104" t="s">
        <v>21</v>
      </c>
      <c r="B58" s="105"/>
      <c r="C58" s="105" t="str">
        <f>'Price guide'!C57</f>
        <v>Lancaster</v>
      </c>
      <c r="D58" s="105"/>
      <c r="E58" s="105"/>
      <c r="F58" s="106"/>
      <c r="G58" s="105"/>
      <c r="H58" s="107">
        <f>'Price guide'!I57</f>
        <v>11.673768818187359</v>
      </c>
      <c r="I58" s="107"/>
      <c r="J58" s="109">
        <f>'Price guide'!P51</f>
        <v>0.2</v>
      </c>
      <c r="K58" s="109"/>
      <c r="L58" s="113"/>
      <c r="M58" s="111" t="str">
        <f>'Price guide'!M57</f>
        <v>Junction 18/19 M6</v>
      </c>
    </row>
    <row r="59" spans="1:177" s="116" customFormat="1" ht="9">
      <c r="A59" s="137" t="s">
        <v>111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</row>
    <row r="60" spans="1:177" s="116" customFormat="1" ht="9">
      <c r="F60" s="118"/>
      <c r="H60" s="119"/>
      <c r="I60" s="119"/>
      <c r="J60" s="120"/>
      <c r="K60" s="120"/>
    </row>
    <row r="61" spans="1:177">
      <c r="J61" s="122"/>
      <c r="K61" s="122"/>
    </row>
    <row r="62" spans="1:177">
      <c r="J62" s="122"/>
      <c r="K62" s="122"/>
    </row>
    <row r="63" spans="1:177">
      <c r="J63" s="122"/>
      <c r="K63" s="122"/>
    </row>
  </sheetData>
  <mergeCells count="5">
    <mergeCell ref="F3:H3"/>
    <mergeCell ref="A1:M1"/>
    <mergeCell ref="A2:M2"/>
    <mergeCell ref="A59:M59"/>
    <mergeCell ref="C3:D3"/>
  </mergeCells>
  <phoneticPr fontId="0" type="noConversion"/>
  <conditionalFormatting sqref="A4:M58">
    <cfRule type="expression" dxfId="1" priority="1">
      <formula>MOD(ROW(),2)</formula>
    </cfRule>
  </conditionalFormatting>
  <pageMargins left="0.74803149606299213" right="0.74803149606299213" top="0.98425196850393704" bottom="0.98425196850393704" header="0.51181102362204722" footer="0.51181102362204722"/>
  <pageSetup paperSize="9" scale="1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V63"/>
  <sheetViews>
    <sheetView showGridLines="0" workbookViewId="0">
      <selection activeCell="E47" sqref="E47"/>
    </sheetView>
  </sheetViews>
  <sheetFormatPr defaultRowHeight="12.75"/>
  <cols>
    <col min="1" max="1" width="15.85546875" style="121" bestFit="1" customWidth="1"/>
    <col min="2" max="2" width="0.28515625" style="122" customWidth="1"/>
    <col min="3" max="3" width="19.85546875" style="122" bestFit="1" customWidth="1"/>
    <col min="4" max="4" width="8.28515625" style="122" bestFit="1" customWidth="1"/>
    <col min="5" max="5" width="0.28515625" style="122" customWidth="1"/>
    <col min="6" max="6" width="6.42578125" style="123" bestFit="1" customWidth="1"/>
    <col min="7" max="7" width="1" style="122" bestFit="1" customWidth="1"/>
    <col min="8" max="8" width="6.42578125" style="124" bestFit="1" customWidth="1"/>
    <col min="9" max="9" width="0.28515625" style="125" customWidth="1"/>
    <col min="10" max="10" width="6.140625" style="125" bestFit="1" customWidth="1"/>
    <col min="11" max="11" width="0.7109375" style="122" customWidth="1"/>
    <col min="12" max="12" width="0.28515625" style="122" customWidth="1"/>
    <col min="13" max="13" width="24.85546875" style="122" bestFit="1" customWidth="1"/>
    <col min="14" max="16384" width="9.140625" style="122"/>
  </cols>
  <sheetData>
    <row r="1" spans="1:13" ht="19.5">
      <c r="A1" s="140" t="s">
        <v>165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s="126" customFormat="1" ht="11.25">
      <c r="A2" s="141" t="s">
        <v>146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ht="25.5">
      <c r="A3" s="75" t="s">
        <v>7</v>
      </c>
      <c r="B3" s="75"/>
      <c r="C3" s="139" t="s">
        <v>164</v>
      </c>
      <c r="D3" s="139"/>
      <c r="E3" s="75"/>
      <c r="F3" s="138" t="s">
        <v>107</v>
      </c>
      <c r="G3" s="138"/>
      <c r="H3" s="138"/>
      <c r="I3" s="76"/>
      <c r="J3" s="76" t="s">
        <v>80</v>
      </c>
      <c r="K3" s="76"/>
      <c r="L3" s="76"/>
      <c r="M3" s="75" t="s">
        <v>8</v>
      </c>
    </row>
    <row r="4" spans="1:13" s="86" customFormat="1">
      <c r="A4" s="104" t="s">
        <v>24</v>
      </c>
      <c r="B4" s="105"/>
      <c r="C4" s="105" t="str">
        <f>'Price guide'!C3</f>
        <v>OMV Gries Brennersee</v>
      </c>
      <c r="D4" s="105"/>
      <c r="E4" s="105"/>
      <c r="F4" s="106"/>
      <c r="G4" s="105"/>
      <c r="H4" s="107">
        <f>'Price guide'!H3</f>
        <v>10.605464000000001</v>
      </c>
      <c r="I4" s="108"/>
      <c r="J4" s="109">
        <f>'Price guide'!P$23</f>
        <v>0.2</v>
      </c>
      <c r="K4" s="110"/>
      <c r="L4" s="110"/>
      <c r="M4" s="111" t="str">
        <f>'Price guide'!M3</f>
        <v>E45, exit Brennersee</v>
      </c>
    </row>
    <row r="5" spans="1:13" s="86" customFormat="1">
      <c r="A5" s="104"/>
      <c r="B5" s="105"/>
      <c r="C5" s="105" t="str">
        <f>'Price guide'!C4</f>
        <v>Hart/Villach</v>
      </c>
      <c r="D5" s="105"/>
      <c r="E5" s="105"/>
      <c r="F5" s="106"/>
      <c r="G5" s="105"/>
      <c r="H5" s="107">
        <f>'Price guide'!H4</f>
        <v>10.248728</v>
      </c>
      <c r="I5" s="108"/>
      <c r="J5" s="109">
        <f>'Price guide'!P$23</f>
        <v>0.2</v>
      </c>
      <c r="K5" s="110"/>
      <c r="L5" s="110"/>
      <c r="M5" s="111" t="str">
        <f>'Price guide'!M4</f>
        <v>Arnoldstein-Villach</v>
      </c>
    </row>
    <row r="6" spans="1:13" s="86" customFormat="1" ht="22.5">
      <c r="A6" s="104"/>
      <c r="B6" s="105"/>
      <c r="C6" s="105" t="str">
        <f>'Price guide'!C5</f>
        <v>Eurotruck Niederndorf + others</v>
      </c>
      <c r="D6" s="105"/>
      <c r="E6" s="112"/>
      <c r="F6" s="106"/>
      <c r="G6" s="105"/>
      <c r="H6" s="107">
        <f>'Price guide'!H5</f>
        <v>10.486552000000001</v>
      </c>
      <c r="I6" s="108"/>
      <c r="J6" s="109">
        <f>'Price guide'!P$23</f>
        <v>0.2</v>
      </c>
      <c r="K6" s="110"/>
      <c r="L6" s="110"/>
      <c r="M6" s="114"/>
    </row>
    <row r="7" spans="1:13" s="86" customFormat="1">
      <c r="A7" s="104"/>
      <c r="B7" s="105"/>
      <c r="C7" s="105" t="str">
        <f>'Price guide'!C6</f>
        <v>Agip IBK-Amras</v>
      </c>
      <c r="D7" s="105"/>
      <c r="E7" s="105"/>
      <c r="F7" s="106"/>
      <c r="G7" s="105"/>
      <c r="H7" s="107">
        <f>'Price guide'!H6</f>
        <v>10.397368000000002</v>
      </c>
      <c r="I7" s="108"/>
      <c r="J7" s="109">
        <f>'Price guide'!P$23</f>
        <v>0.2</v>
      </c>
      <c r="K7" s="110"/>
      <c r="L7" s="110"/>
      <c r="M7" s="111"/>
    </row>
    <row r="8" spans="1:13" s="86" customFormat="1">
      <c r="A8" s="104"/>
      <c r="B8" s="105"/>
      <c r="C8" s="105" t="str">
        <f>'Price guide'!C7</f>
        <v>Unterpremstätten</v>
      </c>
      <c r="D8" s="105"/>
      <c r="E8" s="104"/>
      <c r="F8" s="106"/>
      <c r="G8" s="105"/>
      <c r="H8" s="107">
        <f>'Price guide'!H7</f>
        <v>9.7805119999999999</v>
      </c>
      <c r="I8" s="108"/>
      <c r="J8" s="109">
        <f>'Price guide'!P$23</f>
        <v>0.2</v>
      </c>
      <c r="K8" s="110"/>
      <c r="L8" s="110"/>
      <c r="M8" s="111"/>
    </row>
    <row r="9" spans="1:13" s="86" customFormat="1">
      <c r="A9" s="104"/>
      <c r="B9" s="105"/>
      <c r="C9" s="105" t="str">
        <f>'Price guide'!C8</f>
        <v>Kufstein</v>
      </c>
      <c r="D9" s="105"/>
      <c r="E9" s="105"/>
      <c r="F9" s="106"/>
      <c r="G9" s="105"/>
      <c r="H9" s="107">
        <f>'Price guide'!H8</f>
        <v>10.025768000000001</v>
      </c>
      <c r="I9" s="108"/>
      <c r="J9" s="109">
        <f>'Price guide'!P$23</f>
        <v>0.2</v>
      </c>
      <c r="K9" s="110"/>
      <c r="L9" s="110"/>
      <c r="M9" s="111" t="str">
        <f>'Price guide'!M8</f>
        <v>Kiefersfelden-Kufstein</v>
      </c>
    </row>
    <row r="10" spans="1:13" s="86" customFormat="1">
      <c r="A10" s="104" t="s">
        <v>23</v>
      </c>
      <c r="B10" s="105"/>
      <c r="C10" s="105" t="str">
        <f>'Price guide'!C9</f>
        <v>G.&amp;V. / BP list price</v>
      </c>
      <c r="D10" s="105"/>
      <c r="E10" s="112"/>
      <c r="F10" s="106"/>
      <c r="G10" s="105"/>
      <c r="H10" s="107">
        <f>'Price guide'!H9</f>
        <v>10.70208</v>
      </c>
      <c r="I10" s="108"/>
      <c r="J10" s="109">
        <f>'Price guide'!P$24</f>
        <v>0.21</v>
      </c>
      <c r="K10" s="110"/>
      <c r="L10" s="110"/>
      <c r="M10" s="111" t="str">
        <f>'Price guide'!M9</f>
        <v>A1 E19</v>
      </c>
    </row>
    <row r="11" spans="1:13" s="86" customFormat="1" ht="22.5">
      <c r="A11" s="104"/>
      <c r="B11" s="105"/>
      <c r="C11" s="105" t="str">
        <f>'Price guide'!C10</f>
        <v>Poweroil list price</v>
      </c>
      <c r="D11" s="105"/>
      <c r="E11" s="112"/>
      <c r="F11" s="106"/>
      <c r="G11" s="105"/>
      <c r="H11" s="107">
        <f>'Price guide'!H10</f>
        <v>10.70208</v>
      </c>
      <c r="I11" s="108"/>
      <c r="J11" s="109">
        <f>'Price guide'!P$24</f>
        <v>0.21</v>
      </c>
      <c r="K11" s="110"/>
      <c r="L11" s="110"/>
      <c r="M11" s="111" t="str">
        <f>'Price guide'!M10</f>
        <v>E40-A10, exit 10 Beernem, close to Brugge</v>
      </c>
    </row>
    <row r="12" spans="1:13" s="86" customFormat="1">
      <c r="A12" s="104" t="s">
        <v>74</v>
      </c>
      <c r="B12" s="105"/>
      <c r="C12" s="105" t="str">
        <f>'Price guide'!C11</f>
        <v>Average</v>
      </c>
      <c r="D12" s="105"/>
      <c r="E12" s="112"/>
      <c r="F12" s="106"/>
      <c r="G12" s="105"/>
      <c r="H12" s="107">
        <f>'Price guide'!H11</f>
        <v>9.8419470293486047</v>
      </c>
      <c r="I12" s="108"/>
      <c r="J12" s="109">
        <f>'Price guide'!P25</f>
        <v>0.2</v>
      </c>
      <c r="K12" s="110"/>
      <c r="L12" s="110"/>
      <c r="M12" s="111"/>
    </row>
    <row r="13" spans="1:13" s="86" customFormat="1">
      <c r="A13" s="104" t="s">
        <v>63</v>
      </c>
      <c r="B13" s="105"/>
      <c r="C13" s="105" t="str">
        <f>'Price guide'!C12</f>
        <v>Average</v>
      </c>
      <c r="D13" s="105"/>
      <c r="E13" s="105"/>
      <c r="F13" s="106"/>
      <c r="G13" s="105"/>
      <c r="H13" s="107">
        <f>'Price guide'!H12</f>
        <v>10.002138439954548</v>
      </c>
      <c r="I13" s="108"/>
      <c r="J13" s="109">
        <f>'Price guide'!P26</f>
        <v>0.21</v>
      </c>
      <c r="K13" s="110"/>
      <c r="L13" s="110"/>
      <c r="M13" s="111"/>
    </row>
    <row r="14" spans="1:13" s="86" customFormat="1">
      <c r="A14" s="104" t="s">
        <v>28</v>
      </c>
      <c r="B14" s="105"/>
      <c r="C14" s="105" t="str">
        <f>'Price guide'!C13</f>
        <v>OMV</v>
      </c>
      <c r="D14" s="105"/>
      <c r="E14" s="105"/>
      <c r="F14" s="106"/>
      <c r="G14" s="105"/>
      <c r="H14" s="107">
        <f>'Price guide'!H13</f>
        <v>9.3631496062992134</v>
      </c>
      <c r="I14" s="108"/>
      <c r="J14" s="109">
        <f>'Price guide'!P27</f>
        <v>0.25</v>
      </c>
      <c r="K14" s="110"/>
      <c r="L14" s="110"/>
      <c r="M14" s="111" t="str">
        <f>'Price guide'!M13</f>
        <v>vat refund not possible</v>
      </c>
    </row>
    <row r="15" spans="1:13" s="86" customFormat="1">
      <c r="A15" s="104" t="s">
        <v>39</v>
      </c>
      <c r="B15" s="105"/>
      <c r="C15" s="105" t="str">
        <f>'Price guide'!C14</f>
        <v xml:space="preserve">list price  </v>
      </c>
      <c r="D15" s="105" t="s">
        <v>99</v>
      </c>
      <c r="E15" s="105"/>
      <c r="F15" s="106">
        <f>'Price guide'!K14</f>
        <v>9.24</v>
      </c>
      <c r="G15" s="105" t="s">
        <v>56</v>
      </c>
      <c r="H15" s="107">
        <f>'Price guide'!H14</f>
        <v>11.042682211055277</v>
      </c>
      <c r="I15" s="108"/>
      <c r="J15" s="109">
        <f>'Price guide'!P28</f>
        <v>0.25</v>
      </c>
      <c r="K15" s="110"/>
      <c r="L15" s="110"/>
      <c r="M15" s="111"/>
    </row>
    <row r="16" spans="1:13" s="86" customFormat="1">
      <c r="A16" s="104" t="s">
        <v>30</v>
      </c>
      <c r="B16" s="105"/>
      <c r="C16" s="105" t="str">
        <f>'Price guide'!C15</f>
        <v xml:space="preserve">list price  </v>
      </c>
      <c r="D16" s="105"/>
      <c r="E16" s="112"/>
      <c r="F16" s="106"/>
      <c r="G16" s="105"/>
      <c r="H16" s="107">
        <f>'Price guide'!H15</f>
        <v>10.107520000000001</v>
      </c>
      <c r="I16" s="108"/>
      <c r="J16" s="109">
        <f>'Price guide'!P29</f>
        <v>0.2</v>
      </c>
      <c r="K16" s="110"/>
      <c r="L16" s="110"/>
      <c r="M16" s="111" t="str">
        <f>'Price guide'!M15</f>
        <v xml:space="preserve"> </v>
      </c>
    </row>
    <row r="17" spans="1:13" s="86" customFormat="1">
      <c r="A17" s="104" t="s">
        <v>9</v>
      </c>
      <c r="B17" s="105"/>
      <c r="C17" s="105" t="str">
        <f>'Price guide'!C16</f>
        <v>St. Priest Truckstop</v>
      </c>
      <c r="D17" s="105"/>
      <c r="E17" s="105"/>
      <c r="F17" s="106"/>
      <c r="G17" s="105"/>
      <c r="H17" s="107">
        <f>'Price guide'!H16</f>
        <v>9.951448000000001</v>
      </c>
      <c r="I17" s="108"/>
      <c r="J17" s="115">
        <f>'Price guide'!P$31</f>
        <v>0.2</v>
      </c>
      <c r="K17" s="113"/>
      <c r="L17" s="113"/>
      <c r="M17" s="111" t="str">
        <f>'Price guide'!M16</f>
        <v>A43 (N518)</v>
      </c>
    </row>
    <row r="18" spans="1:13" s="86" customFormat="1">
      <c r="A18" s="104"/>
      <c r="B18" s="105"/>
      <c r="C18" s="105" t="str">
        <f>'Price guide'!C17</f>
        <v>Macon BP</v>
      </c>
      <c r="D18" s="105"/>
      <c r="E18" s="105"/>
      <c r="F18" s="106"/>
      <c r="G18" s="105"/>
      <c r="H18" s="107">
        <f>'Price guide'!H17</f>
        <v>9.951448000000001</v>
      </c>
      <c r="I18" s="108"/>
      <c r="J18" s="115">
        <f>'Price guide'!P$31</f>
        <v>0.2</v>
      </c>
      <c r="K18" s="113"/>
      <c r="L18" s="113"/>
      <c r="M18" s="111" t="str">
        <f>'Price guide'!M17</f>
        <v>A6 Exit Macon N.&gt; Lyon</v>
      </c>
    </row>
    <row r="19" spans="1:13" s="86" customFormat="1">
      <c r="A19" s="104"/>
      <c r="B19" s="105"/>
      <c r="C19" s="105" t="str">
        <f>'Price guide'!C18</f>
        <v>Le Havre</v>
      </c>
      <c r="D19" s="105"/>
      <c r="E19" s="105"/>
      <c r="F19" s="106"/>
      <c r="G19" s="105"/>
      <c r="H19" s="107">
        <f>'Price guide'!H18</f>
        <v>9.951448000000001</v>
      </c>
      <c r="I19" s="108"/>
      <c r="J19" s="115">
        <f>'Price guide'!P$31</f>
        <v>0.2</v>
      </c>
      <c r="K19" s="113"/>
      <c r="L19" s="113"/>
      <c r="M19" s="111" t="str">
        <f>'Price guide'!M18</f>
        <v>Le Havre Port</v>
      </c>
    </row>
    <row r="20" spans="1:13" s="86" customFormat="1">
      <c r="A20" s="104"/>
      <c r="B20" s="105"/>
      <c r="C20" s="105" t="str">
        <f>'Price guide'!C19</f>
        <v>ROYE BP Truckstop</v>
      </c>
      <c r="D20" s="105"/>
      <c r="E20" s="105"/>
      <c r="F20" s="106"/>
      <c r="G20" s="105"/>
      <c r="H20" s="107">
        <f>'Price guide'!H19</f>
        <v>9.988608000000001</v>
      </c>
      <c r="I20" s="108"/>
      <c r="J20" s="115">
        <f>'Price guide'!P$31</f>
        <v>0.2</v>
      </c>
      <c r="K20" s="113"/>
      <c r="L20" s="113"/>
      <c r="M20" s="111" t="str">
        <f>'Price guide'!M19</f>
        <v>A1Lille/Paris</v>
      </c>
    </row>
    <row r="21" spans="1:13" s="86" customFormat="1">
      <c r="A21" s="104"/>
      <c r="B21" s="105"/>
      <c r="C21" s="105" t="str">
        <f>'Price guide'!C20</f>
        <v>Calais</v>
      </c>
      <c r="D21" s="105"/>
      <c r="E21" s="105"/>
      <c r="F21" s="106"/>
      <c r="G21" s="105"/>
      <c r="H21" s="107">
        <f>'Price guide'!H20</f>
        <v>10.092656000000002</v>
      </c>
      <c r="I21" s="108"/>
      <c r="J21" s="115">
        <f>'Price guide'!P$31</f>
        <v>0.2</v>
      </c>
      <c r="K21" s="113"/>
      <c r="L21" s="113"/>
      <c r="M21" s="111"/>
    </row>
    <row r="22" spans="1:13" s="86" customFormat="1">
      <c r="A22" s="104" t="s">
        <v>11</v>
      </c>
      <c r="B22" s="105"/>
      <c r="C22" s="105" t="str">
        <f>'Price guide'!C21</f>
        <v xml:space="preserve">Aral Bockel/Gyhum </v>
      </c>
      <c r="D22" s="105"/>
      <c r="E22" s="105"/>
      <c r="F22" s="106"/>
      <c r="G22" s="105"/>
      <c r="H22" s="107">
        <f>'Price guide'!H21</f>
        <v>10.035073613445379</v>
      </c>
      <c r="I22" s="108"/>
      <c r="J22" s="109">
        <f>'Price guide'!P$32</f>
        <v>0.19</v>
      </c>
      <c r="K22" s="110"/>
      <c r="L22" s="110"/>
      <c r="M22" s="111" t="str">
        <f>'Price guide'!M21</f>
        <v>A1 North of Bremen exit 49</v>
      </c>
    </row>
    <row r="23" spans="1:13" s="86" customFormat="1">
      <c r="A23" s="104"/>
      <c r="B23" s="105"/>
      <c r="C23" s="105" t="str">
        <f>'Price guide'!C22</f>
        <v>Ilsfeld Truckst.</v>
      </c>
      <c r="D23" s="105"/>
      <c r="E23" s="105"/>
      <c r="F23" s="106"/>
      <c r="G23" s="105"/>
      <c r="H23" s="107">
        <f>'Price guide'!H22</f>
        <v>9.9601290756302525</v>
      </c>
      <c r="I23" s="108"/>
      <c r="J23" s="109">
        <f>'Price guide'!P$32</f>
        <v>0.19</v>
      </c>
      <c r="K23" s="110"/>
      <c r="L23" s="110"/>
      <c r="M23" s="111" t="str">
        <f>'Price guide'!M22</f>
        <v>A81 exit 12 Ilsfeld</v>
      </c>
    </row>
    <row r="24" spans="1:13" s="86" customFormat="1">
      <c r="A24" s="104"/>
      <c r="B24" s="105"/>
      <c r="C24" s="105" t="str">
        <f>'Price guide'!C23</f>
        <v>Bockenem</v>
      </c>
      <c r="D24" s="105"/>
      <c r="E24" s="105"/>
      <c r="F24" s="106"/>
      <c r="G24" s="105"/>
      <c r="H24" s="107">
        <f>'Price guide'!H23</f>
        <v>10.334851764705883</v>
      </c>
      <c r="I24" s="108"/>
      <c r="J24" s="109">
        <f>'Price guide'!P$32</f>
        <v>0.19</v>
      </c>
      <c r="K24" s="110"/>
      <c r="L24" s="110"/>
      <c r="M24" s="111" t="str">
        <f>'Price guide'!M23</f>
        <v xml:space="preserve">A7 exit 65 </v>
      </c>
    </row>
    <row r="25" spans="1:13" s="86" customFormat="1">
      <c r="A25" s="104"/>
      <c r="B25" s="105"/>
      <c r="C25" s="105" t="str">
        <f>'Price guide'!C24</f>
        <v>Köln Truckstop</v>
      </c>
      <c r="D25" s="105"/>
      <c r="E25" s="105"/>
      <c r="F25" s="106"/>
      <c r="G25" s="105"/>
      <c r="H25" s="107">
        <f>'Price guide'!H24</f>
        <v>10.184962689075629</v>
      </c>
      <c r="I25" s="108"/>
      <c r="J25" s="109">
        <f>'Price guide'!P$32</f>
        <v>0.19</v>
      </c>
      <c r="K25" s="110"/>
      <c r="L25" s="110"/>
      <c r="M25" s="111" t="str">
        <f>'Price guide'!M24</f>
        <v>A1/E31 exit Bickendorf - Köln</v>
      </c>
    </row>
    <row r="26" spans="1:13" s="86" customFormat="1">
      <c r="A26" s="104"/>
      <c r="B26" s="105"/>
      <c r="C26" s="105" t="str">
        <f>'Price guide'!C25</f>
        <v>Vogelsdorf Aral</v>
      </c>
      <c r="D26" s="105"/>
      <c r="E26" s="105"/>
      <c r="F26" s="106"/>
      <c r="G26" s="105"/>
      <c r="H26" s="107">
        <f>'Price guide'!H25</f>
        <v>10.035073613445379</v>
      </c>
      <c r="I26" s="108"/>
      <c r="J26" s="109">
        <f>'Price guide'!P$32</f>
        <v>0.19</v>
      </c>
      <c r="K26" s="110"/>
      <c r="L26" s="110"/>
      <c r="M26" s="111" t="str">
        <f>'Price guide'!M25</f>
        <v xml:space="preserve">A10 exit 25 Berlin-Hellersdorf </v>
      </c>
    </row>
    <row r="27" spans="1:13" s="86" customFormat="1">
      <c r="A27" s="104"/>
      <c r="B27" s="105"/>
      <c r="C27" s="105" t="str">
        <f>'Price guide'!C26</f>
        <v>Zorbau</v>
      </c>
      <c r="D27" s="105"/>
      <c r="E27" s="105"/>
      <c r="F27" s="106"/>
      <c r="G27" s="105"/>
      <c r="H27" s="107">
        <f>'Price guide'!H26</f>
        <v>10.334851764705883</v>
      </c>
      <c r="I27" s="108"/>
      <c r="J27" s="109">
        <f>'Price guide'!P$32</f>
        <v>0.19</v>
      </c>
      <c r="K27" s="110"/>
      <c r="L27" s="110"/>
      <c r="M27" s="111" t="str">
        <f>'Price guide'!M26</f>
        <v>A9 exit 20 Weissenfels-Zorbau</v>
      </c>
    </row>
    <row r="28" spans="1:13" s="86" customFormat="1">
      <c r="A28" s="104"/>
      <c r="B28" s="105"/>
      <c r="C28" s="105" t="str">
        <f>'Price guide'!C27</f>
        <v>Farhbinde</v>
      </c>
      <c r="D28" s="105"/>
      <c r="E28" s="105"/>
      <c r="F28" s="106"/>
      <c r="G28" s="105"/>
      <c r="H28" s="107">
        <f>'Price guide'!H27</f>
        <v>10.184962689075629</v>
      </c>
      <c r="I28" s="108"/>
      <c r="J28" s="109">
        <f>'Price guide'!P$32</f>
        <v>0.19</v>
      </c>
      <c r="K28" s="110"/>
      <c r="L28" s="110"/>
      <c r="M28" s="111" t="str">
        <f>'Price guide'!M27</f>
        <v>A24 exit 12 (Schwerin)</v>
      </c>
    </row>
    <row r="29" spans="1:13" s="86" customFormat="1">
      <c r="A29" s="104"/>
      <c r="B29" s="105"/>
      <c r="C29" s="105" t="str">
        <f>'Price guide'!C28</f>
        <v>Schwarmstedt</v>
      </c>
      <c r="D29" s="105"/>
      <c r="E29" s="105"/>
      <c r="F29" s="106"/>
      <c r="G29" s="105"/>
      <c r="H29" s="107">
        <f>'Price guide'!H28</f>
        <v>10.184962689075629</v>
      </c>
      <c r="I29" s="108"/>
      <c r="J29" s="109">
        <f>'Price guide'!P$32</f>
        <v>0.19</v>
      </c>
      <c r="K29" s="110"/>
      <c r="L29" s="110"/>
      <c r="M29" s="111" t="str">
        <f>'Price guide'!M28</f>
        <v>A7, An der Autobahn 1</v>
      </c>
    </row>
    <row r="30" spans="1:13" s="86" customFormat="1">
      <c r="A30" s="104"/>
      <c r="B30" s="105"/>
      <c r="C30" s="105" t="str">
        <f>'Price guide'!C29</f>
        <v>Regensburg Truckstop</v>
      </c>
      <c r="D30" s="105"/>
      <c r="E30" s="105"/>
      <c r="F30" s="106"/>
      <c r="G30" s="105"/>
      <c r="H30" s="107">
        <f>'Price guide'!H29</f>
        <v>10.184962689075629</v>
      </c>
      <c r="I30" s="108"/>
      <c r="J30" s="109">
        <f>'Price guide'!P$32</f>
        <v>0.19</v>
      </c>
      <c r="K30" s="110"/>
      <c r="L30" s="110"/>
      <c r="M30" s="111" t="str">
        <f>'Price guide'!M29</f>
        <v>B15/E56 exit 101 Regensburg</v>
      </c>
    </row>
    <row r="31" spans="1:13" s="86" customFormat="1">
      <c r="A31" s="104"/>
      <c r="B31" s="105"/>
      <c r="C31" s="105" t="str">
        <f>'Price guide'!C30</f>
        <v>Schlüsselfeld</v>
      </c>
      <c r="D31" s="105"/>
      <c r="E31" s="105"/>
      <c r="F31" s="106"/>
      <c r="G31" s="105"/>
      <c r="H31" s="107">
        <f>'Price guide'!H30</f>
        <v>10.110018151260505</v>
      </c>
      <c r="I31" s="108"/>
      <c r="J31" s="109">
        <f>'Price guide'!P$32</f>
        <v>0.19</v>
      </c>
      <c r="K31" s="110"/>
      <c r="L31" s="110"/>
      <c r="M31" s="111" t="str">
        <f>'Price guide'!M30</f>
        <v>A3 exit 77</v>
      </c>
    </row>
    <row r="32" spans="1:13" s="86" customFormat="1">
      <c r="A32" s="104"/>
      <c r="B32" s="105"/>
      <c r="C32" s="105" t="str">
        <f>'Price guide'!C31</f>
        <v>Kiel</v>
      </c>
      <c r="D32" s="105"/>
      <c r="E32" s="105"/>
      <c r="F32" s="106"/>
      <c r="G32" s="105"/>
      <c r="H32" s="107">
        <f>'Price guide'!H31</f>
        <v>10.184962689075629</v>
      </c>
      <c r="I32" s="108"/>
      <c r="J32" s="109">
        <f>'Price guide'!P$32</f>
        <v>0.19</v>
      </c>
      <c r="K32" s="110"/>
      <c r="L32" s="110"/>
      <c r="M32" s="111" t="str">
        <f>'Price guide'!M31</f>
        <v>Ferry / Færgeområdet</v>
      </c>
    </row>
    <row r="33" spans="1:13" s="86" customFormat="1">
      <c r="A33" s="104"/>
      <c r="B33" s="105"/>
      <c r="C33" s="105" t="str">
        <f>'Price guide'!C32</f>
        <v>Molfsee Syd f. Kiel</v>
      </c>
      <c r="D33" s="105"/>
      <c r="E33" s="105"/>
      <c r="F33" s="106"/>
      <c r="G33" s="105"/>
      <c r="H33" s="107">
        <f>'Price guide'!H32</f>
        <v>10.259907226890757</v>
      </c>
      <c r="I33" s="108"/>
      <c r="J33" s="109">
        <f>'Price guide'!P$32</f>
        <v>0.19</v>
      </c>
      <c r="K33" s="110"/>
      <c r="L33" s="110"/>
      <c r="M33" s="111" t="str">
        <f>'Price guide'!M32</f>
        <v>B4</v>
      </c>
    </row>
    <row r="34" spans="1:13" s="86" customFormat="1">
      <c r="A34" s="104"/>
      <c r="B34" s="105"/>
      <c r="C34" s="105" t="str">
        <f>'Price guide'!C33</f>
        <v>Schopsdorf</v>
      </c>
      <c r="D34" s="105"/>
      <c r="E34" s="105"/>
      <c r="F34" s="106"/>
      <c r="G34" s="105"/>
      <c r="H34" s="107">
        <f>'Price guide'!H33</f>
        <v>10.184962689075629</v>
      </c>
      <c r="I34" s="108"/>
      <c r="J34" s="109">
        <f>'Price guide'!P$32</f>
        <v>0.19</v>
      </c>
      <c r="K34" s="110"/>
      <c r="L34" s="110"/>
      <c r="M34" s="111" t="str">
        <f>'Price guide'!M33</f>
        <v>A2 Berlin-Hannover</v>
      </c>
    </row>
    <row r="35" spans="1:13" s="86" customFormat="1">
      <c r="A35" s="104"/>
      <c r="B35" s="105"/>
      <c r="C35" s="105" t="str">
        <f>'Price guide'!C34</f>
        <v>Reinfeld</v>
      </c>
      <c r="D35" s="105"/>
      <c r="E35" s="105"/>
      <c r="F35" s="106"/>
      <c r="G35" s="105"/>
      <c r="H35" s="107">
        <f>'Price guide'!H34</f>
        <v>10.259907226890757</v>
      </c>
      <c r="I35" s="108"/>
      <c r="J35" s="109">
        <f>'Price guide'!P$32</f>
        <v>0.19</v>
      </c>
      <c r="K35" s="110"/>
      <c r="L35" s="110"/>
      <c r="M35" s="111" t="str">
        <f>'Price guide'!M34</f>
        <v>An der Autobahn nr. 2</v>
      </c>
    </row>
    <row r="36" spans="1:13" s="86" customFormat="1">
      <c r="A36" s="104"/>
      <c r="B36" s="105"/>
      <c r="C36" s="105" t="str">
        <f>'Price guide'!C35</f>
        <v>Agip Holdorf</v>
      </c>
      <c r="D36" s="105"/>
      <c r="E36" s="112"/>
      <c r="F36" s="106"/>
      <c r="G36" s="105"/>
      <c r="H36" s="107">
        <f>'Price guide'!H35</f>
        <v>10.484740840336135</v>
      </c>
      <c r="I36" s="108"/>
      <c r="J36" s="109">
        <f>'Price guide'!P$32</f>
        <v>0.19</v>
      </c>
      <c r="K36" s="110"/>
      <c r="L36" s="110"/>
      <c r="M36" s="111" t="str">
        <f>'Price guide'!M35</f>
        <v xml:space="preserve">Holdorf, Zum Hansa-center 3 </v>
      </c>
    </row>
    <row r="37" spans="1:13" s="86" customFormat="1">
      <c r="A37" s="104" t="s">
        <v>4</v>
      </c>
      <c r="B37" s="105"/>
      <c r="C37" s="105" t="str">
        <f>'Price guide'!C36</f>
        <v>Average</v>
      </c>
      <c r="D37" s="105"/>
      <c r="E37" s="105"/>
      <c r="F37" s="106"/>
      <c r="G37" s="105"/>
      <c r="H37" s="107">
        <f>'Price guide'!H36</f>
        <v>10.259785365853659</v>
      </c>
      <c r="I37" s="108"/>
      <c r="J37" s="109">
        <f>'Price guide'!P33</f>
        <v>0.23</v>
      </c>
      <c r="K37" s="110"/>
      <c r="L37" s="110"/>
      <c r="M37" s="111"/>
    </row>
    <row r="38" spans="1:13" s="86" customFormat="1">
      <c r="A38" s="104" t="s">
        <v>35</v>
      </c>
      <c r="B38" s="105"/>
      <c r="C38" s="105" t="str">
        <f>'Price guide'!C37</f>
        <v xml:space="preserve">Venlo  </v>
      </c>
      <c r="D38" s="105"/>
      <c r="E38" s="112"/>
      <c r="F38" s="106"/>
      <c r="G38" s="105"/>
      <c r="H38" s="107">
        <f>'Price guide'!H37</f>
        <v>10.65785652892562</v>
      </c>
      <c r="I38" s="108"/>
      <c r="J38" s="109">
        <f>'Price guide'!P$34</f>
        <v>0.21</v>
      </c>
      <c r="K38" s="110"/>
      <c r="L38" s="110"/>
      <c r="M38" s="111" t="str">
        <f>'Price guide'!M37</f>
        <v>A1 close to Venlo</v>
      </c>
    </row>
    <row r="39" spans="1:13" s="86" customFormat="1">
      <c r="A39" s="104"/>
      <c r="B39" s="105"/>
      <c r="C39" s="105" t="str">
        <f>'Price guide'!C38</f>
        <v>Breda Autodieseloil</v>
      </c>
      <c r="D39" s="105"/>
      <c r="E39" s="112"/>
      <c r="F39" s="106"/>
      <c r="G39" s="105"/>
      <c r="H39" s="107">
        <f>'Price guide'!H38</f>
        <v>13.24419252892562</v>
      </c>
      <c r="I39" s="108"/>
      <c r="J39" s="109">
        <f>'Price guide'!P$34</f>
        <v>0.21</v>
      </c>
      <c r="K39" s="110"/>
      <c r="L39" s="110"/>
      <c r="M39" s="111" t="str">
        <f>'Price guide'!M38</f>
        <v>Breda</v>
      </c>
    </row>
    <row r="40" spans="1:13" s="86" customFormat="1">
      <c r="A40" s="104" t="s">
        <v>26</v>
      </c>
      <c r="B40" s="105"/>
      <c r="C40" s="105" t="str">
        <f>'Price guide'!C39</f>
        <v>Average Prices</v>
      </c>
      <c r="D40" s="105"/>
      <c r="E40" s="105"/>
      <c r="F40" s="106"/>
      <c r="G40" s="105"/>
      <c r="H40" s="107">
        <f>'Price guide'!H39</f>
        <v>9.53180074105404</v>
      </c>
      <c r="I40" s="108"/>
      <c r="J40" s="109">
        <f>'Price guide'!P35</f>
        <v>0.27</v>
      </c>
      <c r="K40" s="110"/>
      <c r="L40" s="110"/>
      <c r="M40" s="111"/>
    </row>
    <row r="41" spans="1:13" s="86" customFormat="1">
      <c r="A41" s="104" t="s">
        <v>38</v>
      </c>
      <c r="B41" s="105"/>
      <c r="C41" s="105" t="str">
        <f>'Price guide'!C40</f>
        <v>General</v>
      </c>
      <c r="D41" s="105"/>
      <c r="E41" s="105"/>
      <c r="F41" s="106"/>
      <c r="G41" s="105"/>
      <c r="H41" s="107">
        <f>'Price guide'!H40</f>
        <v>12.288385573770492</v>
      </c>
      <c r="I41" s="108"/>
      <c r="J41" s="109">
        <f>'Price guide'!P36</f>
        <v>0.22</v>
      </c>
      <c r="K41" s="110"/>
      <c r="L41" s="110"/>
      <c r="M41" s="111" t="str">
        <f>'Price guide'!M40</f>
        <v>A1 after Milan</v>
      </c>
    </row>
    <row r="42" spans="1:13" s="86" customFormat="1">
      <c r="A42" s="104" t="s">
        <v>110</v>
      </c>
      <c r="B42" s="105"/>
      <c r="C42" s="105" t="str">
        <f>'Price guide'!C41</f>
        <v>General</v>
      </c>
      <c r="D42" s="105"/>
      <c r="E42" s="105"/>
      <c r="F42" s="106"/>
      <c r="G42" s="105"/>
      <c r="H42" s="107">
        <f>'Price guide'!H41</f>
        <v>11.267637073170732</v>
      </c>
      <c r="I42" s="108"/>
      <c r="J42" s="109">
        <f>'Price guide'!P37</f>
        <v>0.23</v>
      </c>
      <c r="K42" s="110"/>
      <c r="L42" s="110"/>
      <c r="M42" s="111"/>
    </row>
    <row r="43" spans="1:13" s="86" customFormat="1">
      <c r="A43" s="104" t="s">
        <v>31</v>
      </c>
      <c r="B43" s="105"/>
      <c r="C43" s="105" t="str">
        <f>'Price guide'!C42</f>
        <v>Average Pumpprice </v>
      </c>
      <c r="D43" s="105"/>
      <c r="E43" s="112"/>
      <c r="F43" s="106"/>
      <c r="G43" s="105"/>
      <c r="H43" s="107">
        <f>'Price guide'!H42</f>
        <v>9.4269699173553718</v>
      </c>
      <c r="I43" s="108"/>
      <c r="J43" s="109">
        <f>'Price guide'!P38</f>
        <v>0.21</v>
      </c>
      <c r="K43" s="110"/>
      <c r="L43" s="110"/>
      <c r="M43" s="111"/>
    </row>
    <row r="44" spans="1:13" s="86" customFormat="1">
      <c r="A44" s="104" t="s">
        <v>82</v>
      </c>
      <c r="B44" s="105"/>
      <c r="C44" s="105" t="str">
        <f>'Price guide'!C43</f>
        <v>list price</v>
      </c>
      <c r="D44" s="105"/>
      <c r="E44" s="112"/>
      <c r="F44" s="106"/>
      <c r="G44" s="105"/>
      <c r="H44" s="107">
        <f>'Price guide'!H43</f>
        <v>9.7340819093283493</v>
      </c>
      <c r="I44" s="108"/>
      <c r="J44" s="109">
        <f>'Price guide'!P39</f>
        <v>0.21</v>
      </c>
      <c r="K44" s="110"/>
      <c r="L44" s="110"/>
      <c r="M44" s="111"/>
    </row>
    <row r="45" spans="1:13" s="86" customFormat="1">
      <c r="A45" s="104" t="s">
        <v>44</v>
      </c>
      <c r="B45" s="105"/>
      <c r="C45" s="105" t="str">
        <f>'Price guide'!C44</f>
        <v xml:space="preserve"> </v>
      </c>
      <c r="D45" s="105"/>
      <c r="E45" s="105"/>
      <c r="F45" s="106"/>
      <c r="G45" s="105"/>
      <c r="H45" s="107">
        <f>'Price guide'!H44</f>
        <v>9.2673808695652191</v>
      </c>
      <c r="I45" s="108"/>
      <c r="J45" s="109">
        <f>'Price guide'!P40</f>
        <v>0.15</v>
      </c>
      <c r="K45" s="110"/>
      <c r="L45" s="110"/>
      <c r="M45" s="111" t="str">
        <f>'Price guide'!M44</f>
        <v>A3 south of  Luxembourg</v>
      </c>
    </row>
    <row r="46" spans="1:13" s="86" customFormat="1">
      <c r="A46" s="104" t="s">
        <v>41</v>
      </c>
      <c r="B46" s="105"/>
      <c r="C46" s="105" t="str">
        <f>'Price guide'!C45</f>
        <v xml:space="preserve">list price  </v>
      </c>
      <c r="D46" s="105" t="s">
        <v>100</v>
      </c>
      <c r="E46" s="105"/>
      <c r="F46" s="106">
        <f>'Price guide'!K45</f>
        <v>11.304</v>
      </c>
      <c r="G46" s="105" t="s">
        <v>56</v>
      </c>
      <c r="H46" s="107">
        <f>'Price guide'!H45</f>
        <v>12.185120396446484</v>
      </c>
      <c r="I46" s="108"/>
      <c r="J46" s="109">
        <f>'Price guide'!P41</f>
        <v>0.25</v>
      </c>
      <c r="K46" s="110"/>
      <c r="L46" s="110"/>
      <c r="M46" s="111"/>
    </row>
    <row r="47" spans="1:13" s="86" customFormat="1">
      <c r="A47" s="104" t="s">
        <v>32</v>
      </c>
      <c r="B47" s="105"/>
      <c r="C47" s="105" t="str">
        <f>'Price guide'!C46</f>
        <v xml:space="preserve">Average  </v>
      </c>
      <c r="D47" s="105" t="s">
        <v>101</v>
      </c>
      <c r="E47" s="105"/>
      <c r="F47" s="106">
        <f>'Price guide'!K46</f>
        <v>4.4146341463414629</v>
      </c>
      <c r="G47" s="105" t="s">
        <v>56</v>
      </c>
      <c r="H47" s="107">
        <f>'Price guide'!H46</f>
        <v>9.423747138689702</v>
      </c>
      <c r="I47" s="108"/>
      <c r="J47" s="109">
        <f>'Price guide'!P42</f>
        <v>0.23</v>
      </c>
      <c r="K47" s="110"/>
      <c r="L47" s="110"/>
      <c r="M47" s="111"/>
    </row>
    <row r="48" spans="1:13" s="86" customFormat="1">
      <c r="A48" s="104" t="s">
        <v>75</v>
      </c>
      <c r="B48" s="105"/>
      <c r="C48" s="105" t="str">
        <f>'Price guide'!C47</f>
        <v>Average</v>
      </c>
      <c r="D48" s="105"/>
      <c r="E48" s="105"/>
      <c r="F48" s="106"/>
      <c r="G48" s="105"/>
      <c r="H48" s="107">
        <f>'Price guide'!H47</f>
        <v>9.6184368651309793</v>
      </c>
      <c r="I48" s="108"/>
      <c r="J48" s="109">
        <f>'Price guide'!P43</f>
        <v>0.24</v>
      </c>
      <c r="K48" s="110"/>
      <c r="L48" s="110"/>
      <c r="M48" s="111"/>
    </row>
    <row r="49" spans="1:178" s="86" customFormat="1">
      <c r="A49" s="104" t="str">
        <f>'Price guide'!A48</f>
        <v>Russia</v>
      </c>
      <c r="B49" s="105"/>
      <c r="C49" s="105" t="str">
        <f>'Price guide'!C48</f>
        <v>Pumpprice</v>
      </c>
      <c r="D49" s="105"/>
      <c r="E49" s="105"/>
      <c r="F49" s="106"/>
      <c r="G49" s="105"/>
      <c r="H49" s="107">
        <f>'Price guide'!H48</f>
        <v>6.1250118815809182</v>
      </c>
      <c r="I49" s="108"/>
      <c r="J49" s="109">
        <f>'Price guide'!P44</f>
        <v>0.18</v>
      </c>
      <c r="K49" s="110"/>
      <c r="L49" s="110"/>
      <c r="M49" s="111" t="str">
        <f>'Price guide'!M48</f>
        <v>vat refund not possible</v>
      </c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</row>
    <row r="50" spans="1:178" s="86" customFormat="1">
      <c r="A50" s="104" t="s">
        <v>71</v>
      </c>
      <c r="B50" s="105"/>
      <c r="C50" s="105" t="str">
        <f>'Price guide'!C49</f>
        <v>Average</v>
      </c>
      <c r="D50" s="105"/>
      <c r="E50" s="105"/>
      <c r="F50" s="106"/>
      <c r="G50" s="105"/>
      <c r="H50" s="107">
        <f>'Price guide'!H49</f>
        <v>13.049086606720302</v>
      </c>
      <c r="I50" s="108"/>
      <c r="J50" s="109">
        <f>'Price guide'!P45</f>
        <v>0.18</v>
      </c>
      <c r="K50" s="110"/>
      <c r="L50" s="110"/>
      <c r="M50" s="111" t="str">
        <f>'Price guide'!M49</f>
        <v>vat refund not possible</v>
      </c>
    </row>
    <row r="51" spans="1:178" s="86" customFormat="1">
      <c r="A51" s="104" t="s">
        <v>33</v>
      </c>
      <c r="B51" s="105"/>
      <c r="C51" s="105" t="str">
        <f>'Price guide'!C50</f>
        <v>Average</v>
      </c>
      <c r="D51" s="105"/>
      <c r="E51" s="105"/>
      <c r="F51" s="106"/>
      <c r="G51" s="105"/>
      <c r="H51" s="107">
        <f>'Price guide'!H50</f>
        <v>10.293320000000001</v>
      </c>
      <c r="I51" s="108"/>
      <c r="J51" s="109">
        <f>'Price guide'!P46</f>
        <v>0.2</v>
      </c>
      <c r="K51" s="110"/>
      <c r="L51" s="110"/>
      <c r="M51" s="111"/>
    </row>
    <row r="52" spans="1:178" s="86" customFormat="1">
      <c r="A52" s="104" t="s">
        <v>34</v>
      </c>
      <c r="B52" s="105"/>
      <c r="C52" s="105" t="str">
        <f>'Price guide'!C51</f>
        <v>Average</v>
      </c>
      <c r="D52" s="105"/>
      <c r="E52" s="105"/>
      <c r="F52" s="106"/>
      <c r="G52" s="105"/>
      <c r="H52" s="107">
        <f>'Price guide'!H51</f>
        <v>10.058785573770491</v>
      </c>
      <c r="I52" s="108"/>
      <c r="J52" s="109">
        <f>'Price guide'!P47</f>
        <v>0.22</v>
      </c>
      <c r="K52" s="110"/>
      <c r="L52" s="110"/>
      <c r="M52" s="111"/>
    </row>
    <row r="53" spans="1:178" s="86" customFormat="1">
      <c r="A53" s="104" t="s">
        <v>36</v>
      </c>
      <c r="B53" s="105"/>
      <c r="C53" s="105" t="str">
        <f>'Price guide'!C52</f>
        <v>Briviesca</v>
      </c>
      <c r="D53" s="105"/>
      <c r="E53" s="112"/>
      <c r="F53" s="106"/>
      <c r="G53" s="105"/>
      <c r="H53" s="107">
        <f>'Price guide'!H52</f>
        <v>10.237733553719009</v>
      </c>
      <c r="I53" s="108"/>
      <c r="J53" s="109">
        <f>'Price guide'!P$48</f>
        <v>0.21</v>
      </c>
      <c r="K53" s="110"/>
      <c r="L53" s="110"/>
      <c r="M53" s="111" t="str">
        <f>'Price guide'!M52</f>
        <v>N-I, km 278, Burgos-Vitoria</v>
      </c>
    </row>
    <row r="54" spans="1:178" s="86" customFormat="1">
      <c r="A54" s="104"/>
      <c r="B54" s="105"/>
      <c r="C54" s="105" t="str">
        <f>'Price guide'!C53</f>
        <v>BP La Junquera</v>
      </c>
      <c r="D54" s="105"/>
      <c r="E54" s="105"/>
      <c r="F54" s="106"/>
      <c r="G54" s="105"/>
      <c r="H54" s="107">
        <f>'Price guide'!H53</f>
        <v>10.119804297520661</v>
      </c>
      <c r="I54" s="108"/>
      <c r="J54" s="109">
        <f>'Price guide'!P$48</f>
        <v>0.21</v>
      </c>
      <c r="K54" s="110"/>
      <c r="L54" s="110"/>
      <c r="M54" s="111" t="str">
        <f>'Price guide'!M53</f>
        <v>N-II, km 775, Gerona - France</v>
      </c>
    </row>
    <row r="55" spans="1:178" s="86" customFormat="1">
      <c r="A55" s="104"/>
      <c r="B55" s="105"/>
      <c r="C55" s="105" t="str">
        <f>'Price guide'!C54</f>
        <v>IRUN Cepsa</v>
      </c>
      <c r="D55" s="105"/>
      <c r="E55" s="105"/>
      <c r="F55" s="106"/>
      <c r="G55" s="105"/>
      <c r="H55" s="107">
        <f>'Price guide'!H54</f>
        <v>9.9502809917355375</v>
      </c>
      <c r="I55" s="108"/>
      <c r="J55" s="109">
        <f>'Price guide'!P$48</f>
        <v>0.21</v>
      </c>
      <c r="K55" s="110"/>
      <c r="L55" s="110"/>
      <c r="M55" s="111"/>
    </row>
    <row r="56" spans="1:178" s="86" customFormat="1">
      <c r="A56" s="104" t="s">
        <v>40</v>
      </c>
      <c r="B56" s="105"/>
      <c r="C56" s="105" t="str">
        <f>'Price guide'!C55</f>
        <v>,</v>
      </c>
      <c r="D56" s="105" t="s">
        <v>102</v>
      </c>
      <c r="E56" s="112"/>
      <c r="F56" s="106">
        <f>'Price guide'!K55</f>
        <v>11.592000000000001</v>
      </c>
      <c r="G56" s="105" t="s">
        <v>56</v>
      </c>
      <c r="H56" s="107">
        <f>'Price guide'!H55</f>
        <v>11.592000000000001</v>
      </c>
      <c r="I56" s="108"/>
      <c r="J56" s="109">
        <f>'Price guide'!P49</f>
        <v>0.25</v>
      </c>
      <c r="K56" s="110"/>
      <c r="L56" s="110"/>
      <c r="M56" s="111"/>
    </row>
    <row r="57" spans="1:178" s="86" customFormat="1">
      <c r="A57" s="104" t="s">
        <v>72</v>
      </c>
      <c r="B57" s="105"/>
      <c r="C57" s="105" t="str">
        <f>'Price guide'!C56</f>
        <v>Average</v>
      </c>
      <c r="D57" s="105"/>
      <c r="E57" s="112"/>
      <c r="F57" s="106"/>
      <c r="G57" s="105"/>
      <c r="H57" s="107">
        <f>'Price guide'!H56</f>
        <v>12.901716781331944</v>
      </c>
      <c r="I57" s="108"/>
      <c r="J57" s="109">
        <f>'Price guide'!P50</f>
        <v>0.08</v>
      </c>
      <c r="K57" s="110"/>
      <c r="L57" s="110"/>
      <c r="M57" s="111"/>
    </row>
    <row r="58" spans="1:178" s="86" customFormat="1">
      <c r="A58" s="104" t="s">
        <v>21</v>
      </c>
      <c r="B58" s="105"/>
      <c r="C58" s="105" t="str">
        <f>'Price guide'!C57</f>
        <v>Lancaster</v>
      </c>
      <c r="D58" s="105"/>
      <c r="E58" s="105"/>
      <c r="F58" s="106"/>
      <c r="G58" s="105"/>
      <c r="H58" s="107">
        <f>'Price guide'!H57</f>
        <v>12.583711830316329</v>
      </c>
      <c r="I58" s="108"/>
      <c r="J58" s="109">
        <f>'Price guide'!P51</f>
        <v>0.2</v>
      </c>
      <c r="K58" s="113"/>
      <c r="L58" s="113"/>
      <c r="M58" s="111" t="str">
        <f>'Price guide'!M57</f>
        <v>Junction 18/19 M6</v>
      </c>
    </row>
    <row r="59" spans="1:178" s="116" customFormat="1" ht="9">
      <c r="A59" s="137" t="s">
        <v>119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</row>
    <row r="60" spans="1:178" s="116" customFormat="1" ht="9">
      <c r="A60" s="142" t="s">
        <v>120</v>
      </c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</row>
    <row r="61" spans="1:178">
      <c r="I61" s="122"/>
      <c r="J61" s="122"/>
    </row>
    <row r="62" spans="1:178">
      <c r="I62" s="122"/>
      <c r="J62" s="122"/>
      <c r="N62" s="126"/>
      <c r="O62" s="126"/>
    </row>
    <row r="63" spans="1:178">
      <c r="A63" s="122"/>
      <c r="F63" s="122"/>
      <c r="I63" s="122"/>
      <c r="J63" s="122"/>
      <c r="N63" s="126"/>
      <c r="O63" s="126"/>
    </row>
  </sheetData>
  <mergeCells count="6">
    <mergeCell ref="A60:M60"/>
    <mergeCell ref="C3:D3"/>
    <mergeCell ref="F3:H3"/>
    <mergeCell ref="A1:M1"/>
    <mergeCell ref="A2:M2"/>
    <mergeCell ref="A59:M59"/>
  </mergeCells>
  <phoneticPr fontId="0" type="noConversion"/>
  <conditionalFormatting sqref="A4:M58">
    <cfRule type="expression" dxfId="0" priority="1">
      <formula>MOD(ROW(),2)</formula>
    </cfRule>
  </conditionalFormatting>
  <pageMargins left="0.74803149606299213" right="0.74803149606299213" top="0.98425196850393704" bottom="0.98425196850393704" header="0.51181102362204722" footer="0.51181102362204722"/>
  <pageSetup paperSize="9" scale="1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Z78"/>
  <sheetViews>
    <sheetView workbookViewId="0">
      <selection activeCell="E47" sqref="E47"/>
    </sheetView>
  </sheetViews>
  <sheetFormatPr defaultRowHeight="12.75"/>
  <cols>
    <col min="1" max="1" width="16.140625" style="24" bestFit="1" customWidth="1"/>
    <col min="2" max="2" width="0.28515625" style="5" customWidth="1"/>
    <col min="3" max="3" width="25.140625" style="2" bestFit="1" customWidth="1"/>
    <col min="4" max="4" width="7.85546875" style="2" customWidth="1"/>
    <col min="5" max="5" width="0.28515625" style="5" customWidth="1"/>
    <col min="6" max="6" width="2" style="4" customWidth="1"/>
    <col min="7" max="7" width="1.140625" style="2" customWidth="1"/>
    <col min="8" max="8" width="6.7109375" style="3" customWidth="1"/>
    <col min="9" max="9" width="0.28515625" style="6" customWidth="1"/>
    <col min="10" max="10" width="10.42578125" style="3" bestFit="1" customWidth="1"/>
    <col min="11" max="11" width="0.7109375" style="2" customWidth="1"/>
    <col min="12" max="12" width="0.28515625" style="5" customWidth="1"/>
    <col min="13" max="13" width="4.42578125" style="2" customWidth="1"/>
    <col min="14" max="14" width="6.7109375" style="2" customWidth="1"/>
    <col min="15" max="16384" width="9.140625" style="5"/>
  </cols>
  <sheetData>
    <row r="1" spans="1:14" ht="68.25" customHeight="1">
      <c r="A1" s="28" t="s">
        <v>7</v>
      </c>
      <c r="B1" s="10"/>
      <c r="C1" s="143" t="s">
        <v>164</v>
      </c>
      <c r="D1" s="143"/>
      <c r="E1" s="10"/>
      <c r="F1" s="144" t="s">
        <v>43</v>
      </c>
      <c r="G1" s="144"/>
      <c r="H1" s="144"/>
      <c r="I1" s="11"/>
      <c r="J1" s="29" t="s">
        <v>104</v>
      </c>
      <c r="K1" s="29"/>
      <c r="L1" s="11"/>
      <c r="M1" s="143" t="s">
        <v>109</v>
      </c>
      <c r="N1" s="143"/>
    </row>
    <row r="2" spans="1:14">
      <c r="A2" s="21" t="s">
        <v>24</v>
      </c>
      <c r="B2" s="13"/>
      <c r="C2" s="13" t="str">
        <f>'Price guide'!C3</f>
        <v>OMV Gries Brennersee</v>
      </c>
      <c r="D2" s="13"/>
      <c r="E2" s="13"/>
      <c r="F2" s="14"/>
      <c r="G2" s="13"/>
      <c r="H2" s="26">
        <f>'Price guide'!G3</f>
        <v>1.1891666666666667</v>
      </c>
      <c r="I2" s="15"/>
      <c r="J2" s="37"/>
      <c r="K2" s="16"/>
      <c r="L2" s="16"/>
      <c r="N2" s="26">
        <f>H2-J2</f>
        <v>1.1891666666666667</v>
      </c>
    </row>
    <row r="3" spans="1:14">
      <c r="A3" s="27"/>
      <c r="B3" s="13"/>
      <c r="C3" s="17" t="str">
        <f>'Price guide'!C4</f>
        <v>Hart/Villach</v>
      </c>
      <c r="D3" s="17"/>
      <c r="E3" s="13"/>
      <c r="F3" s="18"/>
      <c r="G3" s="17"/>
      <c r="H3" s="26">
        <f>'Price guide'!G4</f>
        <v>1.1491666666666667</v>
      </c>
      <c r="I3" s="15"/>
      <c r="J3" s="38"/>
      <c r="K3" s="19"/>
      <c r="L3" s="16"/>
      <c r="M3" s="18"/>
      <c r="N3" s="26">
        <f t="shared" ref="N3:N70" si="0">H3-J3</f>
        <v>1.1491666666666667</v>
      </c>
    </row>
    <row r="4" spans="1:14">
      <c r="A4" s="21"/>
      <c r="B4" s="13"/>
      <c r="C4" s="13" t="str">
        <f>'Price guide'!C5</f>
        <v>Eurotruck Niederndorf + others</v>
      </c>
      <c r="D4" s="13"/>
      <c r="E4" s="20"/>
      <c r="F4" s="14"/>
      <c r="G4" s="13"/>
      <c r="H4" s="26">
        <f>'Price guide'!G5</f>
        <v>1.1758333333333335</v>
      </c>
      <c r="I4" s="15"/>
      <c r="J4" s="37"/>
      <c r="K4" s="16"/>
      <c r="L4" s="16"/>
      <c r="M4" s="14"/>
      <c r="N4" s="26">
        <f t="shared" si="0"/>
        <v>1.1758333333333335</v>
      </c>
    </row>
    <row r="5" spans="1:14">
      <c r="A5" s="27"/>
      <c r="B5" s="13"/>
      <c r="C5" s="17" t="str">
        <f>'Price guide'!C6</f>
        <v>Agip IBK-Amras</v>
      </c>
      <c r="D5" s="17"/>
      <c r="E5" s="13"/>
      <c r="F5" s="18"/>
      <c r="G5" s="17"/>
      <c r="H5" s="26">
        <f>'Price guide'!G6</f>
        <v>1.1658333333333335</v>
      </c>
      <c r="I5" s="15"/>
      <c r="J5" s="38"/>
      <c r="K5" s="19"/>
      <c r="L5" s="16"/>
      <c r="M5" s="18"/>
      <c r="N5" s="26">
        <f t="shared" si="0"/>
        <v>1.1658333333333335</v>
      </c>
    </row>
    <row r="6" spans="1:14">
      <c r="A6" s="21"/>
      <c r="B6" s="13"/>
      <c r="C6" s="13" t="str">
        <f>'Price guide'!C7</f>
        <v>Unterpremstätten</v>
      </c>
      <c r="D6" s="13"/>
      <c r="E6" s="21"/>
      <c r="F6" s="14"/>
      <c r="G6" s="13"/>
      <c r="H6" s="26">
        <f>'Price guide'!G7</f>
        <v>1.0966666666666667</v>
      </c>
      <c r="I6" s="15"/>
      <c r="J6" s="37"/>
      <c r="K6" s="16"/>
      <c r="L6" s="16"/>
      <c r="M6" s="14"/>
      <c r="N6" s="26">
        <f t="shared" si="0"/>
        <v>1.0966666666666667</v>
      </c>
    </row>
    <row r="7" spans="1:14">
      <c r="A7" s="27"/>
      <c r="B7" s="13"/>
      <c r="C7" s="17" t="str">
        <f>'Price guide'!C8</f>
        <v>Kufstein</v>
      </c>
      <c r="D7" s="17"/>
      <c r="E7" s="13"/>
      <c r="F7" s="18"/>
      <c r="G7" s="17"/>
      <c r="H7" s="26">
        <f>'Price guide'!G8</f>
        <v>1.1241666666666668</v>
      </c>
      <c r="I7" s="15"/>
      <c r="J7" s="38"/>
      <c r="K7" s="19"/>
      <c r="L7" s="16"/>
      <c r="M7" s="18"/>
      <c r="N7" s="26">
        <f t="shared" si="0"/>
        <v>1.1241666666666668</v>
      </c>
    </row>
    <row r="8" spans="1:14">
      <c r="A8" s="21"/>
      <c r="B8" s="13"/>
      <c r="C8" s="13"/>
      <c r="D8" s="13"/>
      <c r="E8" s="13"/>
      <c r="F8" s="14"/>
      <c r="G8" s="13"/>
      <c r="H8" s="26"/>
      <c r="I8" s="15"/>
      <c r="J8" s="37"/>
      <c r="K8" s="16"/>
      <c r="L8" s="16"/>
      <c r="M8" s="14"/>
      <c r="N8" s="26">
        <f>H8-J8</f>
        <v>0</v>
      </c>
    </row>
    <row r="9" spans="1:14">
      <c r="A9" s="27"/>
      <c r="B9" s="13"/>
      <c r="C9" s="17"/>
      <c r="D9" s="17"/>
      <c r="E9" s="13"/>
      <c r="F9" s="18"/>
      <c r="G9" s="17"/>
      <c r="H9" s="26"/>
      <c r="I9" s="15"/>
      <c r="J9" s="38"/>
      <c r="K9" s="19"/>
      <c r="L9" s="16"/>
      <c r="M9" s="18"/>
      <c r="N9" s="26">
        <f>H9-J9</f>
        <v>0</v>
      </c>
    </row>
    <row r="10" spans="1:14">
      <c r="A10" s="27" t="s">
        <v>23</v>
      </c>
      <c r="B10" s="13"/>
      <c r="C10" s="17" t="str">
        <f>'Price guide'!C9</f>
        <v>G.&amp;V. / BP list price</v>
      </c>
      <c r="D10" s="17"/>
      <c r="E10" s="20"/>
      <c r="F10" s="18"/>
      <c r="G10" s="17"/>
      <c r="H10" s="26">
        <f>'Price guide'!G9</f>
        <v>1.2</v>
      </c>
      <c r="I10" s="15"/>
      <c r="J10" s="38"/>
      <c r="K10" s="19"/>
      <c r="L10" s="16"/>
      <c r="M10" s="18"/>
      <c r="N10" s="26">
        <f t="shared" si="0"/>
        <v>1.2</v>
      </c>
    </row>
    <row r="11" spans="1:14">
      <c r="A11" s="21"/>
      <c r="B11" s="13"/>
      <c r="C11" s="13" t="str">
        <f>'Price guide'!C10</f>
        <v>Poweroil list price</v>
      </c>
      <c r="D11" s="13"/>
      <c r="E11" s="20"/>
      <c r="F11" s="14"/>
      <c r="G11" s="13"/>
      <c r="H11" s="26">
        <f>'Price guide'!G10</f>
        <v>1.2</v>
      </c>
      <c r="I11" s="15"/>
      <c r="J11" s="37"/>
      <c r="K11" s="16"/>
      <c r="L11" s="16"/>
      <c r="M11" s="14"/>
      <c r="N11" s="26">
        <f t="shared" si="0"/>
        <v>1.2</v>
      </c>
    </row>
    <row r="12" spans="1:14">
      <c r="A12" s="27"/>
      <c r="B12" s="13"/>
      <c r="C12" s="17"/>
      <c r="D12" s="17"/>
      <c r="E12" s="20"/>
      <c r="F12" s="18"/>
      <c r="G12" s="17"/>
      <c r="H12" s="26"/>
      <c r="I12" s="15"/>
      <c r="J12" s="38"/>
      <c r="K12" s="19"/>
      <c r="L12" s="16"/>
      <c r="M12" s="18"/>
      <c r="N12" s="26">
        <f t="shared" si="0"/>
        <v>0</v>
      </c>
    </row>
    <row r="13" spans="1:14">
      <c r="A13" s="21"/>
      <c r="B13" s="13"/>
      <c r="C13" s="13"/>
      <c r="D13" s="13"/>
      <c r="E13" s="20"/>
      <c r="F13" s="14"/>
      <c r="G13" s="13"/>
      <c r="H13" s="26"/>
      <c r="I13" s="15"/>
      <c r="J13" s="37"/>
      <c r="K13" s="16"/>
      <c r="L13" s="16"/>
      <c r="M13" s="14"/>
      <c r="N13" s="26">
        <f t="shared" si="0"/>
        <v>0</v>
      </c>
    </row>
    <row r="14" spans="1:14">
      <c r="A14" s="27" t="s">
        <v>74</v>
      </c>
      <c r="B14" s="13"/>
      <c r="C14" s="17" t="str">
        <f>'Price guide'!C11</f>
        <v>Average</v>
      </c>
      <c r="D14" s="17"/>
      <c r="E14" s="20"/>
      <c r="F14" s="18"/>
      <c r="G14" s="17"/>
      <c r="H14" s="26">
        <f>'Price guide'!G11</f>
        <v>1.1035552374135051</v>
      </c>
      <c r="I14" s="15"/>
      <c r="J14" s="38"/>
      <c r="K14" s="19"/>
      <c r="L14" s="16"/>
      <c r="M14" s="18"/>
      <c r="N14" s="26">
        <f t="shared" si="0"/>
        <v>1.1035552374135051</v>
      </c>
    </row>
    <row r="15" spans="1:14">
      <c r="A15" s="21" t="s">
        <v>63</v>
      </c>
      <c r="B15" s="13"/>
      <c r="C15" s="13" t="str">
        <f>'Price guide'!C12</f>
        <v>Average</v>
      </c>
      <c r="D15" s="13"/>
      <c r="E15" s="13"/>
      <c r="F15" s="14"/>
      <c r="G15" s="13"/>
      <c r="H15" s="26">
        <f>'Price guide'!G12</f>
        <v>1.121517137598061</v>
      </c>
      <c r="I15" s="15"/>
      <c r="J15" s="37"/>
      <c r="K15" s="16"/>
      <c r="L15" s="16"/>
      <c r="M15" s="14"/>
      <c r="N15" s="26">
        <f t="shared" si="0"/>
        <v>1.121517137598061</v>
      </c>
    </row>
    <row r="16" spans="1:14">
      <c r="A16" s="27" t="s">
        <v>28</v>
      </c>
      <c r="B16" s="13"/>
      <c r="C16" s="17" t="str">
        <f>'Price guide'!C13</f>
        <v>OMV</v>
      </c>
      <c r="D16" s="17"/>
      <c r="E16" s="13"/>
      <c r="F16" s="18"/>
      <c r="G16" s="17"/>
      <c r="H16" s="26">
        <f>'Price guide'!G13</f>
        <v>1.0498687664041995</v>
      </c>
      <c r="I16" s="15"/>
      <c r="J16" s="38"/>
      <c r="K16" s="19"/>
      <c r="L16" s="16"/>
      <c r="M16" s="18"/>
      <c r="N16" s="26">
        <f t="shared" si="0"/>
        <v>1.0498687664041995</v>
      </c>
    </row>
    <row r="17" spans="1:14">
      <c r="A17" s="21" t="s">
        <v>39</v>
      </c>
      <c r="B17" s="13"/>
      <c r="C17" s="13" t="str">
        <f>'Price guide'!C14</f>
        <v xml:space="preserve">list price  </v>
      </c>
      <c r="D17" s="13"/>
      <c r="E17" s="13"/>
      <c r="F17" s="14"/>
      <c r="G17" s="13"/>
      <c r="H17" s="26">
        <f>'Price guide'!G14</f>
        <v>1.2381909547738694</v>
      </c>
      <c r="I17" s="15"/>
      <c r="J17" s="37"/>
      <c r="K17" s="16"/>
      <c r="L17" s="16"/>
      <c r="M17" s="14"/>
      <c r="N17" s="26">
        <f t="shared" si="0"/>
        <v>1.2381909547738694</v>
      </c>
    </row>
    <row r="18" spans="1:14">
      <c r="A18" s="27"/>
      <c r="B18" s="13"/>
      <c r="C18" s="17"/>
      <c r="D18" s="17"/>
      <c r="E18" s="13"/>
      <c r="F18" s="18"/>
      <c r="G18" s="17"/>
      <c r="H18" s="26"/>
      <c r="I18" s="15"/>
      <c r="J18" s="38"/>
      <c r="K18" s="16"/>
      <c r="L18" s="16"/>
      <c r="M18" s="18"/>
      <c r="N18" s="26">
        <f t="shared" si="0"/>
        <v>0</v>
      </c>
    </row>
    <row r="19" spans="1:14">
      <c r="A19" s="21"/>
      <c r="B19" s="13"/>
      <c r="C19" s="13"/>
      <c r="D19" s="13"/>
      <c r="E19" s="13"/>
      <c r="F19" s="14"/>
      <c r="G19" s="13"/>
      <c r="H19" s="26"/>
      <c r="I19" s="15"/>
      <c r="J19" s="37"/>
      <c r="K19" s="16"/>
      <c r="L19" s="16"/>
      <c r="M19" s="14"/>
      <c r="N19" s="26">
        <f t="shared" si="0"/>
        <v>0</v>
      </c>
    </row>
    <row r="20" spans="1:14">
      <c r="A20" s="27" t="s">
        <v>30</v>
      </c>
      <c r="B20" s="13"/>
      <c r="C20" s="17" t="str">
        <f>'Price guide'!C15</f>
        <v xml:space="preserve">list price  </v>
      </c>
      <c r="D20" s="17"/>
      <c r="E20" s="20"/>
      <c r="F20" s="18"/>
      <c r="G20" s="17"/>
      <c r="H20" s="26">
        <f>'Price guide'!G15</f>
        <v>1.1333333333333335</v>
      </c>
      <c r="I20" s="15"/>
      <c r="J20" s="38"/>
      <c r="K20" s="19"/>
      <c r="L20" s="16"/>
      <c r="M20" s="18"/>
      <c r="N20" s="26">
        <f t="shared" si="0"/>
        <v>1.1333333333333335</v>
      </c>
    </row>
    <row r="21" spans="1:14">
      <c r="A21" s="21" t="s">
        <v>9</v>
      </c>
      <c r="B21" s="13"/>
      <c r="C21" s="13" t="str">
        <f>'Price guide'!C16</f>
        <v>St. Priest Truckstop</v>
      </c>
      <c r="D21" s="13"/>
      <c r="E21" s="13"/>
      <c r="F21" s="14"/>
      <c r="G21" s="13"/>
      <c r="H21" s="26">
        <f>'Price guide'!G16</f>
        <v>1.1158333333333335</v>
      </c>
      <c r="I21" s="15"/>
      <c r="J21" s="37"/>
      <c r="K21" s="22"/>
      <c r="L21" s="22"/>
      <c r="M21" s="14"/>
      <c r="N21" s="26">
        <f t="shared" si="0"/>
        <v>1.1158333333333335</v>
      </c>
    </row>
    <row r="22" spans="1:14">
      <c r="A22" s="27"/>
      <c r="B22" s="13"/>
      <c r="C22" s="17" t="str">
        <f>'Price guide'!C17</f>
        <v>Macon BP</v>
      </c>
      <c r="D22" s="17"/>
      <c r="E22" s="13"/>
      <c r="F22" s="18"/>
      <c r="G22" s="17"/>
      <c r="H22" s="26">
        <f>'Price guide'!G17</f>
        <v>1.1158333333333335</v>
      </c>
      <c r="I22" s="15"/>
      <c r="J22" s="38"/>
      <c r="K22" s="23"/>
      <c r="L22" s="22"/>
      <c r="M22" s="18"/>
      <c r="N22" s="26">
        <f t="shared" si="0"/>
        <v>1.1158333333333335</v>
      </c>
    </row>
    <row r="23" spans="1:14">
      <c r="A23" s="21"/>
      <c r="B23" s="13"/>
      <c r="C23" s="13" t="str">
        <f>'Price guide'!C18</f>
        <v>Le Havre</v>
      </c>
      <c r="D23" s="13"/>
      <c r="E23" s="13"/>
      <c r="F23" s="14"/>
      <c r="G23" s="13"/>
      <c r="H23" s="26">
        <f>'Price guide'!G18</f>
        <v>1.1158333333333335</v>
      </c>
      <c r="I23" s="15"/>
      <c r="J23" s="37"/>
      <c r="K23" s="22"/>
      <c r="L23" s="22"/>
      <c r="M23" s="14"/>
      <c r="N23" s="26">
        <f t="shared" si="0"/>
        <v>1.1158333333333335</v>
      </c>
    </row>
    <row r="24" spans="1:14">
      <c r="A24" s="27"/>
      <c r="B24" s="13"/>
      <c r="C24" s="17" t="str">
        <f>'Price guide'!C19</f>
        <v>ROYE BP Truckstop</v>
      </c>
      <c r="D24" s="17"/>
      <c r="E24" s="13"/>
      <c r="F24" s="18"/>
      <c r="G24" s="17"/>
      <c r="H24" s="26">
        <f>'Price guide'!G19</f>
        <v>1.1200000000000001</v>
      </c>
      <c r="I24" s="15"/>
      <c r="J24" s="38"/>
      <c r="K24" s="23"/>
      <c r="L24" s="22"/>
      <c r="M24" s="18"/>
      <c r="N24" s="26">
        <f t="shared" si="0"/>
        <v>1.1200000000000001</v>
      </c>
    </row>
    <row r="25" spans="1:14">
      <c r="A25" s="21"/>
      <c r="B25" s="13"/>
      <c r="C25" s="13" t="str">
        <f>'Price guide'!C20</f>
        <v>Calais</v>
      </c>
      <c r="D25" s="13"/>
      <c r="E25" s="13"/>
      <c r="F25" s="14"/>
      <c r="G25" s="13"/>
      <c r="H25" s="26">
        <f>'Price guide'!G20</f>
        <v>1.1316666666666668</v>
      </c>
      <c r="I25" s="15"/>
      <c r="J25" s="37"/>
      <c r="K25" s="22"/>
      <c r="L25" s="22"/>
      <c r="M25" s="14"/>
      <c r="N25" s="26">
        <f t="shared" si="0"/>
        <v>1.1316666666666668</v>
      </c>
    </row>
    <row r="26" spans="1:14">
      <c r="A26" s="27"/>
      <c r="B26" s="13"/>
      <c r="C26" s="17"/>
      <c r="D26" s="17"/>
      <c r="E26" s="13"/>
      <c r="F26" s="18"/>
      <c r="G26" s="13"/>
      <c r="H26" s="26"/>
      <c r="I26" s="15"/>
      <c r="J26" s="38"/>
      <c r="K26" s="23"/>
      <c r="L26" s="22"/>
      <c r="M26" s="18"/>
      <c r="N26" s="26">
        <f t="shared" si="0"/>
        <v>0</v>
      </c>
    </row>
    <row r="27" spans="1:14">
      <c r="A27" s="21"/>
      <c r="B27" s="13"/>
      <c r="C27" s="13"/>
      <c r="D27" s="13"/>
      <c r="E27" s="13"/>
      <c r="F27" s="14"/>
      <c r="G27" s="13"/>
      <c r="H27" s="26"/>
      <c r="I27" s="15"/>
      <c r="J27" s="37"/>
      <c r="K27" s="22"/>
      <c r="L27" s="22"/>
      <c r="M27" s="14"/>
      <c r="N27" s="26">
        <f t="shared" si="0"/>
        <v>0</v>
      </c>
    </row>
    <row r="28" spans="1:14">
      <c r="A28" s="27" t="s">
        <v>11</v>
      </c>
      <c r="B28" s="13"/>
      <c r="C28" s="17" t="str">
        <f>'Price guide'!C21</f>
        <v xml:space="preserve">Aral Bockel/Gyhum </v>
      </c>
      <c r="D28" s="17"/>
      <c r="E28" s="13"/>
      <c r="F28" s="18"/>
      <c r="G28" s="17"/>
      <c r="H28" s="26">
        <f>'Price guide'!G21</f>
        <v>1.1252100840336134</v>
      </c>
      <c r="I28" s="15"/>
      <c r="J28" s="38"/>
      <c r="K28" s="19"/>
      <c r="L28" s="16"/>
      <c r="M28" s="18"/>
      <c r="N28" s="26">
        <f t="shared" si="0"/>
        <v>1.1252100840336134</v>
      </c>
    </row>
    <row r="29" spans="1:14">
      <c r="A29" s="21"/>
      <c r="B29" s="13"/>
      <c r="C29" s="13" t="str">
        <f>'Price guide'!C22</f>
        <v>Ilsfeld Truckst.</v>
      </c>
      <c r="D29" s="13"/>
      <c r="E29" s="13"/>
      <c r="F29" s="14"/>
      <c r="G29" s="13"/>
      <c r="H29" s="26">
        <f>'Price guide'!G22</f>
        <v>1.1168067226890757</v>
      </c>
      <c r="I29" s="15"/>
      <c r="J29" s="37"/>
      <c r="K29" s="16"/>
      <c r="L29" s="16"/>
      <c r="M29" s="14"/>
      <c r="N29" s="26">
        <f t="shared" si="0"/>
        <v>1.1168067226890757</v>
      </c>
    </row>
    <row r="30" spans="1:14">
      <c r="A30" s="27"/>
      <c r="B30" s="13"/>
      <c r="C30" s="17" t="str">
        <f>'Price guide'!C23</f>
        <v>Bockenem</v>
      </c>
      <c r="D30" s="17"/>
      <c r="E30" s="13"/>
      <c r="F30" s="18"/>
      <c r="G30" s="17"/>
      <c r="H30" s="26">
        <f>'Price guide'!G23</f>
        <v>1.1588235294117648</v>
      </c>
      <c r="I30" s="15"/>
      <c r="J30" s="38"/>
      <c r="K30" s="19"/>
      <c r="L30" s="16"/>
      <c r="M30" s="18"/>
      <c r="N30" s="26">
        <f t="shared" si="0"/>
        <v>1.1588235294117648</v>
      </c>
    </row>
    <row r="31" spans="1:14">
      <c r="A31" s="21"/>
      <c r="B31" s="13"/>
      <c r="C31" s="13" t="str">
        <f>'Price guide'!C24</f>
        <v>Köln Truckstop</v>
      </c>
      <c r="D31" s="13"/>
      <c r="E31" s="13"/>
      <c r="F31" s="14"/>
      <c r="G31" s="13"/>
      <c r="H31" s="26">
        <f>'Price guide'!G24</f>
        <v>1.142016806722689</v>
      </c>
      <c r="I31" s="15"/>
      <c r="J31" s="37"/>
      <c r="K31" s="16"/>
      <c r="L31" s="16"/>
      <c r="M31" s="14"/>
      <c r="N31" s="26">
        <f t="shared" si="0"/>
        <v>1.142016806722689</v>
      </c>
    </row>
    <row r="32" spans="1:14">
      <c r="A32" s="27"/>
      <c r="B32" s="13"/>
      <c r="C32" s="17" t="str">
        <f>'Price guide'!C25</f>
        <v>Vogelsdorf Aral</v>
      </c>
      <c r="D32" s="17"/>
      <c r="E32" s="13"/>
      <c r="F32" s="18"/>
      <c r="G32" s="17"/>
      <c r="H32" s="26">
        <f>'Price guide'!G25</f>
        <v>1.1252100840336134</v>
      </c>
      <c r="I32" s="15"/>
      <c r="J32" s="38"/>
      <c r="K32" s="19"/>
      <c r="L32" s="16"/>
      <c r="M32" s="18"/>
      <c r="N32" s="26">
        <f t="shared" si="0"/>
        <v>1.1252100840336134</v>
      </c>
    </row>
    <row r="33" spans="1:14">
      <c r="A33" s="21"/>
      <c r="B33" s="13"/>
      <c r="C33" s="13" t="str">
        <f>'Price guide'!C26</f>
        <v>Zorbau</v>
      </c>
      <c r="D33" s="13"/>
      <c r="E33" s="13"/>
      <c r="F33" s="14"/>
      <c r="G33" s="13"/>
      <c r="H33" s="26">
        <f>'Price guide'!G26</f>
        <v>1.1588235294117648</v>
      </c>
      <c r="I33" s="15"/>
      <c r="J33" s="37"/>
      <c r="K33" s="16"/>
      <c r="L33" s="16"/>
      <c r="M33" s="14"/>
      <c r="N33" s="26">
        <f t="shared" si="0"/>
        <v>1.1588235294117648</v>
      </c>
    </row>
    <row r="34" spans="1:14">
      <c r="A34" s="27"/>
      <c r="B34" s="13"/>
      <c r="C34" s="17" t="str">
        <f>'Price guide'!C27</f>
        <v>Farhbinde</v>
      </c>
      <c r="D34" s="17"/>
      <c r="E34" s="13"/>
      <c r="F34" s="18"/>
      <c r="G34" s="17"/>
      <c r="H34" s="26">
        <f>'Price guide'!G27</f>
        <v>1.142016806722689</v>
      </c>
      <c r="I34" s="15"/>
      <c r="J34" s="38"/>
      <c r="K34" s="19"/>
      <c r="L34" s="16"/>
      <c r="M34" s="18"/>
      <c r="N34" s="26">
        <f t="shared" si="0"/>
        <v>1.142016806722689</v>
      </c>
    </row>
    <row r="35" spans="1:14">
      <c r="A35" s="21"/>
      <c r="B35" s="13"/>
      <c r="C35" s="13" t="str">
        <f>'Price guide'!C28</f>
        <v>Schwarmstedt</v>
      </c>
      <c r="D35" s="13"/>
      <c r="E35" s="13"/>
      <c r="F35" s="14"/>
      <c r="G35" s="13"/>
      <c r="H35" s="26">
        <f>'Price guide'!G28</f>
        <v>1.142016806722689</v>
      </c>
      <c r="I35" s="15"/>
      <c r="J35" s="37"/>
      <c r="K35" s="16"/>
      <c r="L35" s="16"/>
      <c r="M35" s="14"/>
      <c r="N35" s="26">
        <f t="shared" si="0"/>
        <v>1.142016806722689</v>
      </c>
    </row>
    <row r="36" spans="1:14">
      <c r="A36" s="27"/>
      <c r="B36" s="13"/>
      <c r="C36" s="17" t="str">
        <f>'Price guide'!C29</f>
        <v>Regensburg Truckstop</v>
      </c>
      <c r="D36" s="17"/>
      <c r="E36" s="13"/>
      <c r="F36" s="18"/>
      <c r="G36" s="17"/>
      <c r="H36" s="26">
        <f>'Price guide'!G29</f>
        <v>1.142016806722689</v>
      </c>
      <c r="I36" s="15"/>
      <c r="J36" s="38"/>
      <c r="K36" s="19"/>
      <c r="L36" s="16"/>
      <c r="M36" s="18"/>
      <c r="N36" s="26">
        <f t="shared" si="0"/>
        <v>1.142016806722689</v>
      </c>
    </row>
    <row r="37" spans="1:14">
      <c r="A37" s="21"/>
      <c r="B37" s="13"/>
      <c r="C37" s="13" t="str">
        <f>'Price guide'!C30</f>
        <v>Schlüsselfeld</v>
      </c>
      <c r="D37" s="13"/>
      <c r="E37" s="13"/>
      <c r="F37" s="14"/>
      <c r="G37" s="13"/>
      <c r="H37" s="26">
        <f>'Price guide'!G30</f>
        <v>1.1336134453781512</v>
      </c>
      <c r="I37" s="15"/>
      <c r="J37" s="37"/>
      <c r="K37" s="16"/>
      <c r="L37" s="16"/>
      <c r="M37" s="14"/>
      <c r="N37" s="26">
        <f t="shared" si="0"/>
        <v>1.1336134453781512</v>
      </c>
    </row>
    <row r="38" spans="1:14">
      <c r="A38" s="27"/>
      <c r="B38" s="13"/>
      <c r="C38" s="17" t="str">
        <f>'Price guide'!C31</f>
        <v>Kiel</v>
      </c>
      <c r="D38" s="17"/>
      <c r="E38" s="13"/>
      <c r="F38" s="18"/>
      <c r="G38" s="17"/>
      <c r="H38" s="26">
        <f>'Price guide'!G31</f>
        <v>1.142016806722689</v>
      </c>
      <c r="I38" s="15"/>
      <c r="J38" s="38"/>
      <c r="K38" s="19"/>
      <c r="L38" s="16"/>
      <c r="M38" s="18"/>
      <c r="N38" s="26">
        <f t="shared" si="0"/>
        <v>1.142016806722689</v>
      </c>
    </row>
    <row r="39" spans="1:14">
      <c r="A39" s="21"/>
      <c r="B39" s="13"/>
      <c r="C39" s="13" t="str">
        <f>'Price guide'!C32</f>
        <v>Molfsee Syd f. Kiel</v>
      </c>
      <c r="D39" s="13"/>
      <c r="E39" s="13"/>
      <c r="F39" s="14"/>
      <c r="G39" s="13"/>
      <c r="H39" s="26">
        <f>'Price guide'!G32</f>
        <v>1.150420168067227</v>
      </c>
      <c r="I39" s="15"/>
      <c r="J39" s="37"/>
      <c r="K39" s="16"/>
      <c r="L39" s="16"/>
      <c r="M39" s="14"/>
      <c r="N39" s="26">
        <f t="shared" si="0"/>
        <v>1.150420168067227</v>
      </c>
    </row>
    <row r="40" spans="1:14">
      <c r="A40" s="27"/>
      <c r="B40" s="13"/>
      <c r="C40" s="17" t="str">
        <f>'Price guide'!C33</f>
        <v>Schopsdorf</v>
      </c>
      <c r="D40" s="17"/>
      <c r="E40" s="13"/>
      <c r="F40" s="18"/>
      <c r="G40" s="17"/>
      <c r="H40" s="26">
        <f>'Price guide'!G33</f>
        <v>1.142016806722689</v>
      </c>
      <c r="I40" s="15"/>
      <c r="J40" s="38"/>
      <c r="K40" s="19"/>
      <c r="L40" s="16"/>
      <c r="M40" s="18"/>
      <c r="N40" s="26">
        <f t="shared" si="0"/>
        <v>1.142016806722689</v>
      </c>
    </row>
    <row r="41" spans="1:14">
      <c r="A41" s="21"/>
      <c r="B41" s="13"/>
      <c r="C41" s="13" t="str">
        <f>'Price guide'!C34</f>
        <v>Reinfeld</v>
      </c>
      <c r="D41" s="13"/>
      <c r="E41" s="13"/>
      <c r="F41" s="14"/>
      <c r="G41" s="13"/>
      <c r="H41" s="26">
        <f>'Price guide'!G34</f>
        <v>1.150420168067227</v>
      </c>
      <c r="I41" s="15"/>
      <c r="J41" s="37"/>
      <c r="K41" s="16"/>
      <c r="L41" s="16"/>
      <c r="M41" s="14"/>
      <c r="N41" s="26">
        <f t="shared" si="0"/>
        <v>1.150420168067227</v>
      </c>
    </row>
    <row r="42" spans="1:14">
      <c r="A42" s="27"/>
      <c r="B42" s="13"/>
      <c r="C42" s="17" t="str">
        <f>'Price guide'!C35</f>
        <v>Agip Holdorf</v>
      </c>
      <c r="D42" s="17"/>
      <c r="E42" s="20"/>
      <c r="F42" s="18"/>
      <c r="G42" s="17"/>
      <c r="H42" s="26">
        <f>'Price guide'!G35</f>
        <v>1.1756302521008404</v>
      </c>
      <c r="I42" s="15"/>
      <c r="J42" s="38"/>
      <c r="K42" s="19"/>
      <c r="L42" s="16"/>
      <c r="M42" s="18"/>
      <c r="N42" s="26">
        <f t="shared" si="0"/>
        <v>1.1756302521008404</v>
      </c>
    </row>
    <row r="43" spans="1:14">
      <c r="A43" s="21"/>
      <c r="B43" s="13"/>
      <c r="C43" s="13"/>
      <c r="D43" s="13"/>
      <c r="E43" s="20"/>
      <c r="F43" s="14"/>
      <c r="G43" s="13"/>
      <c r="H43" s="26"/>
      <c r="I43" s="15"/>
      <c r="J43" s="37"/>
      <c r="K43" s="16"/>
      <c r="L43" s="16"/>
      <c r="M43" s="14"/>
      <c r="N43" s="26">
        <f t="shared" si="0"/>
        <v>0</v>
      </c>
    </row>
    <row r="44" spans="1:14">
      <c r="A44" s="27"/>
      <c r="B44" s="13"/>
      <c r="C44" s="17"/>
      <c r="D44" s="17"/>
      <c r="E44" s="20"/>
      <c r="F44" s="18"/>
      <c r="G44" s="17"/>
      <c r="H44" s="26"/>
      <c r="I44" s="15"/>
      <c r="J44" s="38"/>
      <c r="K44" s="19"/>
      <c r="L44" s="16"/>
      <c r="M44" s="18"/>
      <c r="N44" s="26">
        <f t="shared" si="0"/>
        <v>0</v>
      </c>
    </row>
    <row r="45" spans="1:14">
      <c r="A45" s="21" t="s">
        <v>4</v>
      </c>
      <c r="B45" s="13"/>
      <c r="C45" s="13" t="str">
        <f>'Price guide'!C36</f>
        <v>Average</v>
      </c>
      <c r="D45" s="13"/>
      <c r="E45" s="13"/>
      <c r="F45" s="14"/>
      <c r="G45" s="13"/>
      <c r="H45" s="26">
        <f>'Price guide'!G36</f>
        <v>1.1504065040650406</v>
      </c>
      <c r="I45" s="15"/>
      <c r="J45" s="37"/>
      <c r="K45" s="16"/>
      <c r="L45" s="16"/>
      <c r="M45" s="14"/>
      <c r="N45" s="26">
        <f t="shared" si="0"/>
        <v>1.1504065040650406</v>
      </c>
    </row>
    <row r="46" spans="1:14">
      <c r="A46" s="27" t="s">
        <v>35</v>
      </c>
      <c r="B46" s="13"/>
      <c r="C46" s="17" t="str">
        <f>'Price guide'!C37</f>
        <v xml:space="preserve">Venlo  </v>
      </c>
      <c r="D46" s="17"/>
      <c r="E46" s="20"/>
      <c r="F46" s="18"/>
      <c r="G46" s="17"/>
      <c r="H46" s="26">
        <f>'Price guide'!G37</f>
        <v>1.1950413223140497</v>
      </c>
      <c r="I46" s="15"/>
      <c r="J46" s="38"/>
      <c r="K46" s="19"/>
      <c r="L46" s="16"/>
      <c r="M46" s="18"/>
      <c r="N46" s="26">
        <f t="shared" si="0"/>
        <v>1.1950413223140497</v>
      </c>
    </row>
    <row r="47" spans="1:14">
      <c r="A47" s="21"/>
      <c r="B47" s="13"/>
      <c r="C47" s="13" t="str">
        <f>'Price guide'!C38</f>
        <v>Breda Autodieseloil</v>
      </c>
      <c r="D47" s="13"/>
      <c r="E47" s="20"/>
      <c r="F47" s="14"/>
      <c r="G47" s="13"/>
      <c r="H47" s="26">
        <f>'Price guide'!G38</f>
        <v>1.4850413223140495</v>
      </c>
      <c r="I47" s="15"/>
      <c r="J47" s="37"/>
      <c r="K47" s="16"/>
      <c r="L47" s="16"/>
      <c r="M47" s="14"/>
      <c r="N47" s="26">
        <f t="shared" si="0"/>
        <v>1.4850413223140495</v>
      </c>
    </row>
    <row r="48" spans="1:14">
      <c r="A48" s="27" t="s">
        <v>26</v>
      </c>
      <c r="B48" s="13"/>
      <c r="C48" s="17" t="str">
        <f>'Price guide'!C39</f>
        <v>Average Prices</v>
      </c>
      <c r="D48" s="17"/>
      <c r="E48" s="13"/>
      <c r="F48" s="18"/>
      <c r="G48" s="17"/>
      <c r="H48" s="26">
        <f>'Price guide'!G39</f>
        <v>1.06877923630405</v>
      </c>
      <c r="I48" s="15"/>
      <c r="J48" s="38"/>
      <c r="K48" s="19"/>
      <c r="L48" s="16"/>
      <c r="M48" s="18"/>
      <c r="N48" s="26">
        <f t="shared" si="0"/>
        <v>1.06877923630405</v>
      </c>
    </row>
    <row r="49" spans="1:14">
      <c r="A49" s="21" t="s">
        <v>38</v>
      </c>
      <c r="B49" s="13"/>
      <c r="C49" s="13" t="str">
        <f>'Price guide'!C40</f>
        <v>General</v>
      </c>
      <c r="D49" s="13"/>
      <c r="E49" s="13"/>
      <c r="F49" s="14"/>
      <c r="G49" s="13"/>
      <c r="H49" s="26">
        <f>'Price guide'!G40</f>
        <v>1.3778688524590164</v>
      </c>
      <c r="I49" s="15"/>
      <c r="J49" s="37"/>
      <c r="K49" s="16"/>
      <c r="L49" s="16"/>
      <c r="M49" s="14"/>
      <c r="N49" s="26">
        <f t="shared" si="0"/>
        <v>1.3778688524590164</v>
      </c>
    </row>
    <row r="50" spans="1:14">
      <c r="A50" s="21" t="s">
        <v>110</v>
      </c>
      <c r="B50" s="13"/>
      <c r="C50" s="13" t="str">
        <f>'Price guide'!C41</f>
        <v>General</v>
      </c>
      <c r="D50" s="13"/>
      <c r="E50" s="13"/>
      <c r="F50" s="14"/>
      <c r="G50" s="13"/>
      <c r="H50" s="26">
        <f>'Price guide'!G41</f>
        <v>1.2634146341463415</v>
      </c>
      <c r="I50" s="15"/>
      <c r="J50" s="37"/>
      <c r="K50" s="16"/>
      <c r="L50" s="16"/>
      <c r="M50" s="14"/>
      <c r="N50" s="26">
        <f>H50-J50</f>
        <v>1.2634146341463415</v>
      </c>
    </row>
    <row r="51" spans="1:14">
      <c r="A51" s="27" t="s">
        <v>31</v>
      </c>
      <c r="B51" s="13"/>
      <c r="C51" s="17" t="str">
        <f>'Price guide'!C42</f>
        <v>Average Pumpprice </v>
      </c>
      <c r="D51" s="17"/>
      <c r="E51" s="20"/>
      <c r="F51" s="18"/>
      <c r="G51" s="17"/>
      <c r="H51" s="26">
        <f>'Price guide'!G42</f>
        <v>1.0570247933884298</v>
      </c>
      <c r="I51" s="15"/>
      <c r="J51" s="38"/>
      <c r="K51" s="19"/>
      <c r="L51" s="16"/>
      <c r="M51" s="18"/>
      <c r="N51" s="26">
        <f t="shared" si="0"/>
        <v>1.0570247933884298</v>
      </c>
    </row>
    <row r="52" spans="1:14">
      <c r="A52" s="21" t="s">
        <v>82</v>
      </c>
      <c r="B52" s="13"/>
      <c r="C52" s="13" t="str">
        <f>'Price guide'!C43</f>
        <v>list price</v>
      </c>
      <c r="D52" s="13"/>
      <c r="E52" s="20"/>
      <c r="F52" s="14"/>
      <c r="G52" s="13"/>
      <c r="H52" s="26">
        <f>'Price guide'!G43</f>
        <v>1.0914605657212448</v>
      </c>
      <c r="I52" s="15"/>
      <c r="J52" s="37"/>
      <c r="K52" s="16"/>
      <c r="L52" s="16"/>
      <c r="M52" s="14"/>
      <c r="N52" s="26">
        <f t="shared" si="0"/>
        <v>1.0914605657212448</v>
      </c>
    </row>
    <row r="53" spans="1:14">
      <c r="A53" s="27" t="s">
        <v>44</v>
      </c>
      <c r="B53" s="13"/>
      <c r="C53" s="17" t="str">
        <f>'Price guide'!C44</f>
        <v xml:space="preserve"> </v>
      </c>
      <c r="D53" s="17"/>
      <c r="E53" s="13"/>
      <c r="F53" s="18"/>
      <c r="G53" s="17"/>
      <c r="H53" s="26">
        <f>'Price guide'!G44</f>
        <v>1.0391304347826089</v>
      </c>
      <c r="I53" s="15"/>
      <c r="J53" s="38"/>
      <c r="K53" s="19"/>
      <c r="L53" s="16"/>
      <c r="M53" s="18"/>
      <c r="N53" s="26">
        <f t="shared" si="0"/>
        <v>1.0391304347826089</v>
      </c>
    </row>
    <row r="54" spans="1:14">
      <c r="A54" s="21" t="s">
        <v>41</v>
      </c>
      <c r="B54" s="13"/>
      <c r="C54" s="13" t="str">
        <f>'Price guide'!C45</f>
        <v xml:space="preserve">list price  </v>
      </c>
      <c r="D54" s="13"/>
      <c r="E54" s="13"/>
      <c r="F54" s="14"/>
      <c r="G54" s="13"/>
      <c r="H54" s="26">
        <f>'Price guide'!G45</f>
        <v>1.3662899619266331</v>
      </c>
      <c r="I54" s="15"/>
      <c r="J54" s="37"/>
      <c r="K54" s="16"/>
      <c r="L54" s="16"/>
      <c r="M54" s="14"/>
      <c r="N54" s="26">
        <f t="shared" si="0"/>
        <v>1.3662899619266331</v>
      </c>
    </row>
    <row r="55" spans="1:14">
      <c r="A55" s="27" t="s">
        <v>32</v>
      </c>
      <c r="B55" s="13"/>
      <c r="C55" s="17" t="str">
        <f>'Price guide'!C46</f>
        <v xml:space="preserve">Average  </v>
      </c>
      <c r="D55" s="17"/>
      <c r="E55" s="13"/>
      <c r="F55" s="18"/>
      <c r="G55" s="17"/>
      <c r="H55" s="26">
        <f>'Price guide'!G46</f>
        <v>1.0566634305132874</v>
      </c>
      <c r="I55" s="15"/>
      <c r="J55" s="38"/>
      <c r="K55" s="19"/>
      <c r="L55" s="16"/>
      <c r="M55" s="18"/>
      <c r="N55" s="26">
        <f t="shared" si="0"/>
        <v>1.0566634305132874</v>
      </c>
    </row>
    <row r="56" spans="1:14">
      <c r="A56" s="21" t="s">
        <v>75</v>
      </c>
      <c r="B56" s="13"/>
      <c r="C56" s="13" t="str">
        <f>'Price guide'!C47</f>
        <v>Average</v>
      </c>
      <c r="D56" s="13"/>
      <c r="E56" s="13"/>
      <c r="F56" s="14"/>
      <c r="G56" s="13"/>
      <c r="H56" s="26">
        <f>'Price guide'!G47</f>
        <v>1.0784935487454004</v>
      </c>
      <c r="I56" s="15"/>
      <c r="J56" s="37"/>
      <c r="K56" s="16"/>
      <c r="L56" s="16"/>
      <c r="M56" s="14"/>
      <c r="N56" s="26">
        <f t="shared" si="0"/>
        <v>1.0784935487454004</v>
      </c>
    </row>
    <row r="57" spans="1:14">
      <c r="A57" s="21" t="s">
        <v>61</v>
      </c>
      <c r="B57" s="13"/>
      <c r="C57" s="13" t="str">
        <f>'Price guide'!C48</f>
        <v>Pumpprice</v>
      </c>
      <c r="D57" s="13"/>
      <c r="E57" s="13"/>
      <c r="F57" s="14"/>
      <c r="G57" s="13"/>
      <c r="H57" s="26">
        <f>'Price guide'!G48</f>
        <v>0.68678371474490019</v>
      </c>
      <c r="I57" s="15"/>
      <c r="J57" s="37"/>
      <c r="K57" s="16"/>
      <c r="L57" s="16"/>
      <c r="M57" s="14"/>
      <c r="N57" s="26">
        <f>H57-J57</f>
        <v>0.68678371474490019</v>
      </c>
    </row>
    <row r="58" spans="1:14">
      <c r="A58" s="21" t="s">
        <v>71</v>
      </c>
      <c r="B58" s="13"/>
      <c r="C58" s="13" t="str">
        <f>'Price guide'!C49</f>
        <v>Average</v>
      </c>
      <c r="D58" s="13"/>
      <c r="E58" s="13"/>
      <c r="F58" s="14"/>
      <c r="G58" s="13"/>
      <c r="H58" s="26">
        <f>'Price guide'!F49</f>
        <v>1.4631645369932165</v>
      </c>
      <c r="I58" s="15"/>
      <c r="J58" s="37"/>
      <c r="K58" s="16"/>
      <c r="L58" s="16"/>
      <c r="M58" s="14"/>
      <c r="N58" s="26">
        <f t="shared" si="0"/>
        <v>1.4631645369932165</v>
      </c>
    </row>
    <row r="59" spans="1:14">
      <c r="A59" s="27" t="s">
        <v>33</v>
      </c>
      <c r="B59" s="13"/>
      <c r="C59" s="17" t="str">
        <f>'Price guide'!C50</f>
        <v>Average</v>
      </c>
      <c r="D59" s="17"/>
      <c r="E59" s="13"/>
      <c r="F59" s="18"/>
      <c r="G59" s="17"/>
      <c r="H59" s="26">
        <f>'Price guide'!G50</f>
        <v>1.1541666666666668</v>
      </c>
      <c r="I59" s="15"/>
      <c r="J59" s="38"/>
      <c r="K59" s="19"/>
      <c r="L59" s="16"/>
      <c r="M59" s="18"/>
      <c r="N59" s="26">
        <f t="shared" si="0"/>
        <v>1.1541666666666668</v>
      </c>
    </row>
    <row r="60" spans="1:14">
      <c r="A60" s="21" t="s">
        <v>34</v>
      </c>
      <c r="B60" s="13"/>
      <c r="C60" s="13" t="str">
        <f>'Price guide'!C51</f>
        <v>Average</v>
      </c>
      <c r="D60" s="13"/>
      <c r="E60" s="13"/>
      <c r="F60" s="14"/>
      <c r="G60" s="13"/>
      <c r="H60" s="26">
        <f>'Price guide'!G51</f>
        <v>1.1278688524590164</v>
      </c>
      <c r="I60" s="15"/>
      <c r="J60" s="37"/>
      <c r="K60" s="16"/>
      <c r="L60" s="16"/>
      <c r="M60" s="14"/>
      <c r="N60" s="26">
        <f t="shared" si="0"/>
        <v>1.1278688524590164</v>
      </c>
    </row>
    <row r="61" spans="1:14">
      <c r="A61" s="27" t="s">
        <v>36</v>
      </c>
      <c r="B61" s="13"/>
      <c r="C61" s="17" t="str">
        <f>'Price guide'!C52</f>
        <v>Briviesca</v>
      </c>
      <c r="D61" s="17"/>
      <c r="E61" s="20"/>
      <c r="F61" s="18"/>
      <c r="G61" s="17"/>
      <c r="H61" s="26">
        <f>'Price guide'!G52</f>
        <v>1.1479338842975206</v>
      </c>
      <c r="I61" s="15"/>
      <c r="J61" s="38"/>
      <c r="K61" s="19"/>
      <c r="L61" s="16"/>
      <c r="M61" s="18"/>
      <c r="N61" s="26">
        <f t="shared" si="0"/>
        <v>1.1479338842975206</v>
      </c>
    </row>
    <row r="62" spans="1:14">
      <c r="A62" s="21"/>
      <c r="B62" s="13"/>
      <c r="C62" s="13" t="str">
        <f>'Price guide'!C53</f>
        <v>BP La Junquera</v>
      </c>
      <c r="D62" s="13"/>
      <c r="E62" s="13"/>
      <c r="F62" s="14"/>
      <c r="G62" s="13"/>
      <c r="H62" s="26">
        <f>'Price guide'!G53</f>
        <v>1.1347107438016528</v>
      </c>
      <c r="I62" s="15"/>
      <c r="J62" s="37"/>
      <c r="K62" s="16"/>
      <c r="L62" s="16"/>
      <c r="M62" s="14"/>
      <c r="N62" s="26">
        <f t="shared" si="0"/>
        <v>1.1347107438016528</v>
      </c>
    </row>
    <row r="63" spans="1:14">
      <c r="A63" s="21"/>
      <c r="B63" s="13"/>
      <c r="C63" s="13" t="str">
        <f>'Price guide'!C54</f>
        <v>IRUN Cepsa</v>
      </c>
      <c r="D63" s="13"/>
      <c r="E63" s="13"/>
      <c r="F63" s="14"/>
      <c r="G63" s="13"/>
      <c r="H63" s="26">
        <f>'Price guide'!G54</f>
        <v>1.115702479338843</v>
      </c>
      <c r="I63" s="15"/>
      <c r="J63" s="37"/>
      <c r="K63" s="16"/>
      <c r="L63" s="16"/>
      <c r="M63" s="14"/>
      <c r="N63" s="26">
        <f t="shared" si="0"/>
        <v>1.115702479338843</v>
      </c>
    </row>
    <row r="64" spans="1:14">
      <c r="A64" s="27"/>
      <c r="B64" s="13"/>
      <c r="C64" s="17"/>
      <c r="D64" s="17"/>
      <c r="E64" s="13"/>
      <c r="F64" s="18"/>
      <c r="G64" s="17"/>
      <c r="H64" s="26"/>
      <c r="I64" s="15"/>
      <c r="J64" s="38"/>
      <c r="K64" s="19"/>
      <c r="L64" s="16"/>
      <c r="M64" s="18"/>
      <c r="N64" s="26">
        <f t="shared" si="0"/>
        <v>0</v>
      </c>
    </row>
    <row r="65" spans="1:26">
      <c r="A65" s="21"/>
      <c r="B65" s="13"/>
      <c r="C65" s="13"/>
      <c r="D65" s="13"/>
      <c r="E65" s="13"/>
      <c r="F65" s="14"/>
      <c r="G65" s="13"/>
      <c r="H65" s="26"/>
      <c r="I65" s="15"/>
      <c r="J65" s="37"/>
      <c r="K65" s="16"/>
      <c r="L65" s="16"/>
      <c r="M65" s="14"/>
      <c r="N65" s="26">
        <f t="shared" si="0"/>
        <v>0</v>
      </c>
    </row>
    <row r="66" spans="1:26">
      <c r="A66" s="27" t="s">
        <v>40</v>
      </c>
      <c r="B66" s="17"/>
      <c r="C66" s="17" t="str">
        <f>'Price guide'!C55</f>
        <v>,</v>
      </c>
      <c r="D66" s="17"/>
      <c r="E66" s="20"/>
      <c r="F66" s="18"/>
      <c r="G66" s="17"/>
      <c r="H66" s="26">
        <f>'Price guide'!G55</f>
        <v>1.2997847147470398</v>
      </c>
      <c r="I66" s="15"/>
      <c r="J66" s="38"/>
      <c r="K66" s="19"/>
      <c r="L66" s="19"/>
      <c r="M66" s="18"/>
      <c r="N66" s="26">
        <f t="shared" si="0"/>
        <v>1.2997847147470398</v>
      </c>
    </row>
    <row r="67" spans="1:26">
      <c r="A67" s="21"/>
      <c r="B67" s="13"/>
      <c r="C67" s="13"/>
      <c r="D67" s="13"/>
      <c r="E67" s="20"/>
      <c r="F67" s="14"/>
      <c r="G67" s="13"/>
      <c r="H67" s="26"/>
      <c r="I67" s="15"/>
      <c r="J67" s="37"/>
      <c r="K67" s="16"/>
      <c r="L67" s="16"/>
      <c r="M67" s="14"/>
      <c r="N67" s="26">
        <f t="shared" si="0"/>
        <v>0</v>
      </c>
    </row>
    <row r="68" spans="1:26">
      <c r="A68" s="27"/>
      <c r="B68" s="17"/>
      <c r="C68" s="17"/>
      <c r="D68" s="17"/>
      <c r="E68" s="20"/>
      <c r="F68" s="18"/>
      <c r="G68" s="17"/>
      <c r="H68" s="26"/>
      <c r="I68" s="15"/>
      <c r="J68" s="38"/>
      <c r="K68" s="19"/>
      <c r="L68" s="19"/>
      <c r="M68" s="18"/>
      <c r="N68" s="26">
        <f t="shared" si="0"/>
        <v>0</v>
      </c>
    </row>
    <row r="69" spans="1:26">
      <c r="A69" s="21" t="s">
        <v>72</v>
      </c>
      <c r="B69" s="13"/>
      <c r="C69" s="13" t="str">
        <f>'Price guide'!C56</f>
        <v>Average</v>
      </c>
      <c r="D69" s="13"/>
      <c r="E69" s="20"/>
      <c r="F69" s="14"/>
      <c r="G69" s="13"/>
      <c r="H69" s="26">
        <f>'Price guide'!G56</f>
        <v>1.4466402921299721</v>
      </c>
      <c r="I69" s="15"/>
      <c r="J69" s="37"/>
      <c r="K69" s="16"/>
      <c r="L69" s="16"/>
      <c r="M69" s="14"/>
      <c r="N69" s="26">
        <f t="shared" si="0"/>
        <v>1.4466402921299721</v>
      </c>
    </row>
    <row r="70" spans="1:26">
      <c r="A70" s="27" t="s">
        <v>21</v>
      </c>
      <c r="B70" s="17"/>
      <c r="C70" s="17" t="str">
        <f>'Price guide'!C57</f>
        <v>Lancaster</v>
      </c>
      <c r="D70" s="17"/>
      <c r="E70" s="13"/>
      <c r="F70" s="18"/>
      <c r="G70" s="13"/>
      <c r="H70" s="26">
        <f>'Price guide'!G57</f>
        <v>1.4109831169622722</v>
      </c>
      <c r="I70" s="15"/>
      <c r="J70" s="38"/>
      <c r="K70" s="23"/>
      <c r="L70" s="23"/>
      <c r="M70" s="18"/>
      <c r="N70" s="26">
        <f t="shared" si="0"/>
        <v>1.4109831169622722</v>
      </c>
    </row>
    <row r="71" spans="1:26">
      <c r="H71" s="2"/>
      <c r="I71" s="5"/>
      <c r="J71" s="2"/>
    </row>
    <row r="72" spans="1:26">
      <c r="H72" s="2"/>
      <c r="I72" s="5"/>
      <c r="J72" s="2"/>
    </row>
    <row r="74" spans="1:26">
      <c r="H74" s="2"/>
      <c r="I74" s="5"/>
      <c r="J74" s="2"/>
    </row>
    <row r="75" spans="1:26">
      <c r="H75" s="2"/>
      <c r="I75" s="5"/>
      <c r="J75" s="2"/>
    </row>
    <row r="76" spans="1:26">
      <c r="A76" s="2"/>
      <c r="B76" s="2"/>
      <c r="F76" s="2"/>
      <c r="H76" s="2"/>
      <c r="I76" s="5"/>
      <c r="J76" s="2"/>
      <c r="L76" s="2"/>
    </row>
    <row r="78" spans="1:26"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</sheetData>
  <mergeCells count="3">
    <mergeCell ref="C1:D1"/>
    <mergeCell ref="F1:H1"/>
    <mergeCell ref="M1:N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EF78"/>
  <sheetViews>
    <sheetView workbookViewId="0">
      <selection activeCell="E47" sqref="E47"/>
    </sheetView>
  </sheetViews>
  <sheetFormatPr defaultRowHeight="12.75"/>
  <cols>
    <col min="1" max="1" width="16.140625" style="24" bestFit="1" customWidth="1"/>
    <col min="2" max="2" width="0.28515625" style="5" customWidth="1"/>
    <col min="3" max="3" width="25.140625" style="2" bestFit="1" customWidth="1"/>
    <col min="4" max="4" width="7.85546875" style="2" customWidth="1"/>
    <col min="5" max="5" width="0.28515625" style="5" customWidth="1"/>
    <col min="6" max="6" width="2" style="4" customWidth="1"/>
    <col min="7" max="7" width="1.140625" style="2" customWidth="1"/>
    <col min="8" max="8" width="6.7109375" style="3" customWidth="1"/>
    <col min="9" max="9" width="0.28515625" style="6" customWidth="1"/>
    <col min="10" max="10" width="10.42578125" style="3" bestFit="1" customWidth="1"/>
    <col min="11" max="11" width="0.7109375" style="2" customWidth="1"/>
    <col min="12" max="12" width="0.28515625" style="5" customWidth="1"/>
    <col min="13" max="13" width="4.42578125" style="2" customWidth="1"/>
    <col min="14" max="14" width="6.7109375" style="2" customWidth="1"/>
    <col min="15" max="136" width="9.140625" style="5"/>
    <col min="137" max="16384" width="9.140625" style="2"/>
  </cols>
  <sheetData>
    <row r="1" spans="1:136" s="12" customFormat="1" ht="66.75" customHeight="1">
      <c r="A1" s="28" t="s">
        <v>7</v>
      </c>
      <c r="B1" s="10"/>
      <c r="C1" s="143" t="s">
        <v>164</v>
      </c>
      <c r="D1" s="143"/>
      <c r="E1" s="10"/>
      <c r="F1" s="144" t="s">
        <v>43</v>
      </c>
      <c r="G1" s="144"/>
      <c r="H1" s="144"/>
      <c r="I1" s="11"/>
      <c r="J1" s="29" t="s">
        <v>104</v>
      </c>
      <c r="K1" s="29"/>
      <c r="L1" s="11"/>
      <c r="M1" s="143" t="s">
        <v>109</v>
      </c>
      <c r="N1" s="143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</row>
    <row r="2" spans="1:136">
      <c r="A2" s="21" t="s">
        <v>24</v>
      </c>
      <c r="B2" s="13"/>
      <c r="C2" s="13" t="str">
        <f>'Price guide'!C3</f>
        <v>OMV Gries Brennersee</v>
      </c>
      <c r="D2" s="13"/>
      <c r="E2" s="13"/>
      <c r="F2" s="14"/>
      <c r="G2" s="13"/>
      <c r="H2" s="26">
        <f>'Price guide'!G3</f>
        <v>1.1891666666666667</v>
      </c>
      <c r="I2" s="15"/>
      <c r="J2" s="37"/>
      <c r="K2" s="16"/>
      <c r="L2" s="16"/>
      <c r="N2" s="26">
        <f>H2-J2</f>
        <v>1.1891666666666667</v>
      </c>
    </row>
    <row r="3" spans="1:136">
      <c r="A3" s="27"/>
      <c r="B3" s="13"/>
      <c r="C3" s="17" t="str">
        <f>'Price guide'!C4</f>
        <v>Hart/Villach</v>
      </c>
      <c r="D3" s="17"/>
      <c r="E3" s="13"/>
      <c r="F3" s="18"/>
      <c r="G3" s="17"/>
      <c r="H3" s="26">
        <f>'Price guide'!G4</f>
        <v>1.1491666666666667</v>
      </c>
      <c r="I3" s="15"/>
      <c r="J3" s="38"/>
      <c r="K3" s="19"/>
      <c r="L3" s="16"/>
      <c r="M3" s="18"/>
      <c r="N3" s="26">
        <f t="shared" ref="N3:N63" si="0">H3-J3</f>
        <v>1.1491666666666667</v>
      </c>
    </row>
    <row r="4" spans="1:136">
      <c r="A4" s="21"/>
      <c r="B4" s="13"/>
      <c r="C4" s="13" t="str">
        <f>'Price guide'!C5</f>
        <v>Eurotruck Niederndorf + others</v>
      </c>
      <c r="D4" s="13"/>
      <c r="E4" s="20"/>
      <c r="F4" s="14"/>
      <c r="G4" s="13"/>
      <c r="H4" s="26">
        <f>'Price guide'!G5</f>
        <v>1.1758333333333335</v>
      </c>
      <c r="I4" s="15"/>
      <c r="J4" s="37"/>
      <c r="K4" s="16"/>
      <c r="L4" s="16"/>
      <c r="M4" s="14"/>
      <c r="N4" s="26">
        <f t="shared" si="0"/>
        <v>1.1758333333333335</v>
      </c>
    </row>
    <row r="5" spans="1:136" s="7" customFormat="1">
      <c r="A5" s="27"/>
      <c r="B5" s="13"/>
      <c r="C5" s="17" t="str">
        <f>'Price guide'!C6</f>
        <v>Agip IBK-Amras</v>
      </c>
      <c r="D5" s="17"/>
      <c r="E5" s="13"/>
      <c r="F5" s="18"/>
      <c r="G5" s="17"/>
      <c r="H5" s="26">
        <f>'Price guide'!G6</f>
        <v>1.1658333333333335</v>
      </c>
      <c r="I5" s="15"/>
      <c r="J5" s="38"/>
      <c r="K5" s="19"/>
      <c r="L5" s="16"/>
      <c r="M5" s="18"/>
      <c r="N5" s="26">
        <f t="shared" si="0"/>
        <v>1.1658333333333335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</row>
    <row r="6" spans="1:136">
      <c r="A6" s="21"/>
      <c r="B6" s="13"/>
      <c r="C6" s="13" t="str">
        <f>'Price guide'!C7</f>
        <v>Unterpremstätten</v>
      </c>
      <c r="D6" s="13"/>
      <c r="E6" s="21"/>
      <c r="F6" s="14"/>
      <c r="G6" s="13"/>
      <c r="H6" s="26">
        <f>'Price guide'!G7</f>
        <v>1.0966666666666667</v>
      </c>
      <c r="I6" s="15"/>
      <c r="J6" s="37"/>
      <c r="K6" s="16"/>
      <c r="L6" s="16"/>
      <c r="M6" s="14"/>
      <c r="N6" s="26">
        <f t="shared" si="0"/>
        <v>1.0966666666666667</v>
      </c>
    </row>
    <row r="7" spans="1:136" s="7" customFormat="1">
      <c r="A7" s="27"/>
      <c r="B7" s="13"/>
      <c r="C7" s="17" t="str">
        <f>'Price guide'!C8</f>
        <v>Kufstein</v>
      </c>
      <c r="D7" s="17"/>
      <c r="E7" s="13"/>
      <c r="F7" s="18"/>
      <c r="G7" s="17"/>
      <c r="H7" s="26">
        <f>'Price guide'!G8</f>
        <v>1.1241666666666668</v>
      </c>
      <c r="I7" s="15"/>
      <c r="J7" s="38"/>
      <c r="K7" s="19"/>
      <c r="L7" s="16"/>
      <c r="M7" s="18"/>
      <c r="N7" s="26">
        <f t="shared" si="0"/>
        <v>1.1241666666666668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</row>
    <row r="8" spans="1:136" s="7" customFormat="1">
      <c r="A8" s="21"/>
      <c r="B8" s="13"/>
      <c r="C8" s="13"/>
      <c r="D8" s="13"/>
      <c r="E8" s="13"/>
      <c r="F8" s="14"/>
      <c r="G8" s="13"/>
      <c r="H8" s="26"/>
      <c r="I8" s="15"/>
      <c r="J8" s="37"/>
      <c r="K8" s="16"/>
      <c r="L8" s="16"/>
      <c r="M8" s="14"/>
      <c r="N8" s="26">
        <f t="shared" si="0"/>
        <v>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</row>
    <row r="9" spans="1:136" s="7" customFormat="1">
      <c r="A9" s="27"/>
      <c r="B9" s="13"/>
      <c r="C9" s="17"/>
      <c r="D9" s="17"/>
      <c r="E9" s="13"/>
      <c r="F9" s="18"/>
      <c r="G9" s="17"/>
      <c r="H9" s="26"/>
      <c r="I9" s="15"/>
      <c r="J9" s="38"/>
      <c r="K9" s="19"/>
      <c r="L9" s="16"/>
      <c r="M9" s="18"/>
      <c r="N9" s="26">
        <f t="shared" si="0"/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</row>
    <row r="10" spans="1:136" s="7" customFormat="1">
      <c r="A10" s="27" t="s">
        <v>23</v>
      </c>
      <c r="B10" s="13"/>
      <c r="C10" s="17" t="str">
        <f>'Price guide'!C9</f>
        <v>G.&amp;V. / BP list price</v>
      </c>
      <c r="D10" s="17"/>
      <c r="E10" s="20"/>
      <c r="F10" s="18"/>
      <c r="G10" s="17"/>
      <c r="H10" s="26">
        <f>'Price guide'!G9</f>
        <v>1.2</v>
      </c>
      <c r="I10" s="15"/>
      <c r="J10" s="38"/>
      <c r="K10" s="19"/>
      <c r="L10" s="16"/>
      <c r="M10" s="18"/>
      <c r="N10" s="26">
        <f t="shared" si="0"/>
        <v>1.2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</row>
    <row r="11" spans="1:136">
      <c r="A11" s="21"/>
      <c r="B11" s="13"/>
      <c r="C11" s="13" t="str">
        <f>'Price guide'!C10</f>
        <v>Poweroil list price</v>
      </c>
      <c r="D11" s="13"/>
      <c r="E11" s="20"/>
      <c r="F11" s="14"/>
      <c r="G11" s="13"/>
      <c r="H11" s="26">
        <f>'Price guide'!G10</f>
        <v>1.2</v>
      </c>
      <c r="I11" s="15"/>
      <c r="J11" s="37"/>
      <c r="K11" s="16"/>
      <c r="L11" s="16"/>
      <c r="M11" s="14"/>
      <c r="N11" s="26">
        <f t="shared" si="0"/>
        <v>1.2</v>
      </c>
    </row>
    <row r="12" spans="1:136">
      <c r="A12" s="27"/>
      <c r="B12" s="13"/>
      <c r="C12" s="17"/>
      <c r="D12" s="17"/>
      <c r="E12" s="20"/>
      <c r="F12" s="18"/>
      <c r="G12" s="17"/>
      <c r="H12" s="26"/>
      <c r="I12" s="15"/>
      <c r="J12" s="38"/>
      <c r="K12" s="19"/>
      <c r="L12" s="16"/>
      <c r="M12" s="18"/>
      <c r="N12" s="26">
        <f t="shared" si="0"/>
        <v>0</v>
      </c>
    </row>
    <row r="13" spans="1:136">
      <c r="A13" s="21"/>
      <c r="B13" s="13"/>
      <c r="C13" s="13"/>
      <c r="D13" s="13"/>
      <c r="E13" s="20"/>
      <c r="F13" s="14"/>
      <c r="G13" s="13"/>
      <c r="H13" s="26"/>
      <c r="I13" s="15"/>
      <c r="J13" s="37"/>
      <c r="K13" s="16"/>
      <c r="L13" s="16"/>
      <c r="M13" s="14"/>
      <c r="N13" s="26">
        <f t="shared" si="0"/>
        <v>0</v>
      </c>
    </row>
    <row r="14" spans="1:136" s="7" customFormat="1">
      <c r="A14" s="27" t="s">
        <v>74</v>
      </c>
      <c r="B14" s="13"/>
      <c r="C14" s="17" t="str">
        <f>'Price guide'!C11</f>
        <v>Average</v>
      </c>
      <c r="D14" s="17"/>
      <c r="E14" s="20"/>
      <c r="F14" s="18"/>
      <c r="G14" s="17"/>
      <c r="H14" s="26">
        <f>'Price guide'!G11</f>
        <v>1.1035552374135051</v>
      </c>
      <c r="I14" s="15"/>
      <c r="J14" s="38"/>
      <c r="K14" s="19"/>
      <c r="L14" s="16"/>
      <c r="M14" s="18"/>
      <c r="N14" s="26">
        <f t="shared" si="0"/>
        <v>1.1035552374135051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</row>
    <row r="15" spans="1:136">
      <c r="A15" s="21" t="s">
        <v>63</v>
      </c>
      <c r="B15" s="13"/>
      <c r="C15" s="13" t="str">
        <f>'Price guide'!C12</f>
        <v>Average</v>
      </c>
      <c r="D15" s="13"/>
      <c r="E15" s="13"/>
      <c r="F15" s="14"/>
      <c r="G15" s="13"/>
      <c r="H15" s="26">
        <f>'Price guide'!G12</f>
        <v>1.121517137598061</v>
      </c>
      <c r="I15" s="15"/>
      <c r="J15" s="37"/>
      <c r="K15" s="16"/>
      <c r="L15" s="16"/>
      <c r="M15" s="14"/>
      <c r="N15" s="26">
        <f t="shared" si="0"/>
        <v>1.121517137598061</v>
      </c>
    </row>
    <row r="16" spans="1:136" s="7" customFormat="1">
      <c r="A16" s="27" t="s">
        <v>28</v>
      </c>
      <c r="B16" s="13"/>
      <c r="C16" s="17" t="str">
        <f>'Price guide'!C13</f>
        <v>OMV</v>
      </c>
      <c r="D16" s="17"/>
      <c r="E16" s="13"/>
      <c r="F16" s="18"/>
      <c r="G16" s="17"/>
      <c r="H16" s="26">
        <f>'Price guide'!G13</f>
        <v>1.0498687664041995</v>
      </c>
      <c r="I16" s="15"/>
      <c r="J16" s="38"/>
      <c r="K16" s="19"/>
      <c r="L16" s="16"/>
      <c r="M16" s="18"/>
      <c r="N16" s="26">
        <f t="shared" si="0"/>
        <v>1.0498687664041995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</row>
    <row r="17" spans="1:136">
      <c r="A17" s="21" t="s">
        <v>39</v>
      </c>
      <c r="B17" s="13"/>
      <c r="C17" s="13" t="str">
        <f>'Price guide'!C14</f>
        <v xml:space="preserve">list price  </v>
      </c>
      <c r="D17" s="13"/>
      <c r="E17" s="13"/>
      <c r="F17" s="14"/>
      <c r="G17" s="13"/>
      <c r="H17" s="26">
        <f>'Price guide'!G14</f>
        <v>1.2381909547738694</v>
      </c>
      <c r="I17" s="15"/>
      <c r="J17" s="37"/>
      <c r="K17" s="16"/>
      <c r="L17" s="16"/>
      <c r="M17" s="14"/>
      <c r="N17" s="26">
        <f t="shared" si="0"/>
        <v>1.2381909547738694</v>
      </c>
    </row>
    <row r="18" spans="1:136">
      <c r="A18" s="27"/>
      <c r="B18" s="13"/>
      <c r="C18" s="17"/>
      <c r="D18" s="17"/>
      <c r="E18" s="13"/>
      <c r="F18" s="18"/>
      <c r="G18" s="17"/>
      <c r="H18" s="26"/>
      <c r="I18" s="15"/>
      <c r="J18" s="38"/>
      <c r="K18" s="16"/>
      <c r="L18" s="16"/>
      <c r="M18" s="18"/>
      <c r="N18" s="26">
        <f t="shared" si="0"/>
        <v>0</v>
      </c>
    </row>
    <row r="19" spans="1:136">
      <c r="A19" s="21"/>
      <c r="B19" s="13"/>
      <c r="C19" s="13"/>
      <c r="D19" s="13"/>
      <c r="E19" s="13"/>
      <c r="F19" s="14"/>
      <c r="G19" s="13"/>
      <c r="H19" s="26"/>
      <c r="I19" s="15"/>
      <c r="J19" s="37"/>
      <c r="K19" s="16"/>
      <c r="L19" s="16"/>
      <c r="M19" s="14"/>
      <c r="N19" s="26">
        <f t="shared" si="0"/>
        <v>0</v>
      </c>
    </row>
    <row r="20" spans="1:136" s="7" customFormat="1">
      <c r="A20" s="27" t="s">
        <v>30</v>
      </c>
      <c r="B20" s="13"/>
      <c r="C20" s="17" t="str">
        <f>'Price guide'!C15</f>
        <v xml:space="preserve">list price  </v>
      </c>
      <c r="D20" s="17"/>
      <c r="E20" s="20"/>
      <c r="F20" s="18"/>
      <c r="G20" s="17"/>
      <c r="H20" s="26">
        <f>'Price guide'!G15</f>
        <v>1.1333333333333335</v>
      </c>
      <c r="I20" s="15"/>
      <c r="J20" s="38"/>
      <c r="K20" s="19"/>
      <c r="L20" s="16"/>
      <c r="M20" s="18"/>
      <c r="N20" s="26">
        <f t="shared" si="0"/>
        <v>1.1333333333333335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</row>
    <row r="21" spans="1:136">
      <c r="A21" s="21" t="s">
        <v>9</v>
      </c>
      <c r="B21" s="13"/>
      <c r="C21" s="13" t="str">
        <f>'Price guide'!C16</f>
        <v>St. Priest Truckstop</v>
      </c>
      <c r="D21" s="13"/>
      <c r="E21" s="13"/>
      <c r="F21" s="14"/>
      <c r="G21" s="13"/>
      <c r="H21" s="26">
        <f>'Price guide'!G16</f>
        <v>1.1158333333333335</v>
      </c>
      <c r="I21" s="15"/>
      <c r="J21" s="37"/>
      <c r="K21" s="22"/>
      <c r="L21" s="22"/>
      <c r="M21" s="14"/>
      <c r="N21" s="26">
        <f t="shared" si="0"/>
        <v>1.1158333333333335</v>
      </c>
    </row>
    <row r="22" spans="1:136" s="7" customFormat="1">
      <c r="A22" s="27"/>
      <c r="B22" s="13"/>
      <c r="C22" s="17" t="str">
        <f>'Price guide'!C17</f>
        <v>Macon BP</v>
      </c>
      <c r="D22" s="17"/>
      <c r="E22" s="13"/>
      <c r="F22" s="18"/>
      <c r="G22" s="17"/>
      <c r="H22" s="26">
        <f>'Price guide'!G17</f>
        <v>1.1158333333333335</v>
      </c>
      <c r="I22" s="15"/>
      <c r="J22" s="38"/>
      <c r="K22" s="23"/>
      <c r="L22" s="22"/>
      <c r="M22" s="18"/>
      <c r="N22" s="26">
        <f t="shared" si="0"/>
        <v>1.1158333333333335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</row>
    <row r="23" spans="1:136">
      <c r="A23" s="21"/>
      <c r="B23" s="13"/>
      <c r="C23" s="13" t="str">
        <f>'Price guide'!C18</f>
        <v>Le Havre</v>
      </c>
      <c r="D23" s="13"/>
      <c r="E23" s="13"/>
      <c r="F23" s="14"/>
      <c r="G23" s="13"/>
      <c r="H23" s="26">
        <f>'Price guide'!G18</f>
        <v>1.1158333333333335</v>
      </c>
      <c r="I23" s="15"/>
      <c r="J23" s="37"/>
      <c r="K23" s="22"/>
      <c r="L23" s="22"/>
      <c r="M23" s="14"/>
      <c r="N23" s="26">
        <f t="shared" si="0"/>
        <v>1.1158333333333335</v>
      </c>
    </row>
    <row r="24" spans="1:136" s="7" customFormat="1">
      <c r="A24" s="27"/>
      <c r="B24" s="13"/>
      <c r="C24" s="17" t="str">
        <f>'Price guide'!C19</f>
        <v>ROYE BP Truckstop</v>
      </c>
      <c r="D24" s="17"/>
      <c r="E24" s="13"/>
      <c r="F24" s="18"/>
      <c r="G24" s="17"/>
      <c r="H24" s="26">
        <f>'Price guide'!G19</f>
        <v>1.1200000000000001</v>
      </c>
      <c r="I24" s="15"/>
      <c r="J24" s="38"/>
      <c r="K24" s="23"/>
      <c r="L24" s="22"/>
      <c r="M24" s="18"/>
      <c r="N24" s="26">
        <f t="shared" si="0"/>
        <v>1.1200000000000001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</row>
    <row r="25" spans="1:136">
      <c r="A25" s="21"/>
      <c r="B25" s="13"/>
      <c r="C25" s="13" t="str">
        <f>'Price guide'!C20</f>
        <v>Calais</v>
      </c>
      <c r="D25" s="13"/>
      <c r="E25" s="13"/>
      <c r="F25" s="14"/>
      <c r="G25" s="13"/>
      <c r="H25" s="26">
        <f>'Price guide'!G20</f>
        <v>1.1316666666666668</v>
      </c>
      <c r="I25" s="15"/>
      <c r="J25" s="37"/>
      <c r="K25" s="22"/>
      <c r="L25" s="22"/>
      <c r="M25" s="14"/>
      <c r="N25" s="26">
        <f t="shared" si="0"/>
        <v>1.1316666666666668</v>
      </c>
    </row>
    <row r="26" spans="1:136" s="7" customFormat="1">
      <c r="A26" s="27"/>
      <c r="B26" s="13"/>
      <c r="C26" s="17"/>
      <c r="D26" s="17"/>
      <c r="E26" s="13"/>
      <c r="F26" s="18"/>
      <c r="G26" s="13"/>
      <c r="H26" s="26"/>
      <c r="I26" s="15"/>
      <c r="J26" s="38"/>
      <c r="K26" s="23"/>
      <c r="L26" s="22"/>
      <c r="M26" s="18"/>
      <c r="N26" s="26">
        <f t="shared" si="0"/>
        <v>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</row>
    <row r="27" spans="1:136">
      <c r="A27" s="21"/>
      <c r="B27" s="13"/>
      <c r="C27" s="13"/>
      <c r="D27" s="13"/>
      <c r="E27" s="13"/>
      <c r="F27" s="14"/>
      <c r="G27" s="13"/>
      <c r="H27" s="26"/>
      <c r="I27" s="15"/>
      <c r="J27" s="37"/>
      <c r="K27" s="22"/>
      <c r="L27" s="22"/>
      <c r="M27" s="14"/>
      <c r="N27" s="26">
        <f t="shared" si="0"/>
        <v>0</v>
      </c>
    </row>
    <row r="28" spans="1:136">
      <c r="A28" s="27" t="s">
        <v>11</v>
      </c>
      <c r="B28" s="13"/>
      <c r="C28" s="17" t="str">
        <f>'Price guide'!C21</f>
        <v xml:space="preserve">Aral Bockel/Gyhum </v>
      </c>
      <c r="D28" s="17"/>
      <c r="E28" s="13"/>
      <c r="F28" s="18"/>
      <c r="G28" s="17"/>
      <c r="H28" s="26">
        <f>'Price guide'!G21</f>
        <v>1.1252100840336134</v>
      </c>
      <c r="I28" s="15"/>
      <c r="J28" s="38"/>
      <c r="K28" s="19"/>
      <c r="L28" s="16"/>
      <c r="M28" s="18"/>
      <c r="N28" s="26">
        <f t="shared" si="0"/>
        <v>1.1252100840336134</v>
      </c>
    </row>
    <row r="29" spans="1:136">
      <c r="A29" s="21"/>
      <c r="B29" s="13"/>
      <c r="C29" s="13" t="str">
        <f>'Price guide'!C22</f>
        <v>Ilsfeld Truckst.</v>
      </c>
      <c r="D29" s="13"/>
      <c r="E29" s="13"/>
      <c r="F29" s="14"/>
      <c r="G29" s="13"/>
      <c r="H29" s="26">
        <f>'Price guide'!G22</f>
        <v>1.1168067226890757</v>
      </c>
      <c r="I29" s="15"/>
      <c r="J29" s="37"/>
      <c r="K29" s="16"/>
      <c r="L29" s="16"/>
      <c r="M29" s="14"/>
      <c r="N29" s="26">
        <f t="shared" si="0"/>
        <v>1.1168067226890757</v>
      </c>
    </row>
    <row r="30" spans="1:136" s="7" customFormat="1">
      <c r="A30" s="27"/>
      <c r="B30" s="13"/>
      <c r="C30" s="17" t="str">
        <f>'Price guide'!C23</f>
        <v>Bockenem</v>
      </c>
      <c r="D30" s="17"/>
      <c r="E30" s="13"/>
      <c r="F30" s="18"/>
      <c r="G30" s="17"/>
      <c r="H30" s="26">
        <f>'Price guide'!G23</f>
        <v>1.1588235294117648</v>
      </c>
      <c r="I30" s="15"/>
      <c r="J30" s="38"/>
      <c r="K30" s="19"/>
      <c r="L30" s="16"/>
      <c r="M30" s="18"/>
      <c r="N30" s="26">
        <f t="shared" si="0"/>
        <v>1.1588235294117648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</row>
    <row r="31" spans="1:136">
      <c r="A31" s="21"/>
      <c r="B31" s="13"/>
      <c r="C31" s="13" t="str">
        <f>'Price guide'!C24</f>
        <v>Köln Truckstop</v>
      </c>
      <c r="D31" s="13"/>
      <c r="E31" s="13"/>
      <c r="F31" s="14"/>
      <c r="G31" s="13"/>
      <c r="H31" s="26">
        <f>'Price guide'!G24</f>
        <v>1.142016806722689</v>
      </c>
      <c r="I31" s="15"/>
      <c r="J31" s="37"/>
      <c r="K31" s="16"/>
      <c r="L31" s="16"/>
      <c r="M31" s="14"/>
      <c r="N31" s="26">
        <f t="shared" si="0"/>
        <v>1.142016806722689</v>
      </c>
    </row>
    <row r="32" spans="1:136" s="7" customFormat="1">
      <c r="A32" s="27"/>
      <c r="B32" s="13"/>
      <c r="C32" s="17" t="str">
        <f>'Price guide'!C25</f>
        <v>Vogelsdorf Aral</v>
      </c>
      <c r="D32" s="17"/>
      <c r="E32" s="13"/>
      <c r="F32" s="18"/>
      <c r="G32" s="17"/>
      <c r="H32" s="26">
        <f>'Price guide'!G25</f>
        <v>1.1252100840336134</v>
      </c>
      <c r="I32" s="15"/>
      <c r="J32" s="38"/>
      <c r="K32" s="19"/>
      <c r="L32" s="16"/>
      <c r="M32" s="18"/>
      <c r="N32" s="26">
        <f t="shared" si="0"/>
        <v>1.1252100840336134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</row>
    <row r="33" spans="1:136">
      <c r="A33" s="21"/>
      <c r="B33" s="13"/>
      <c r="C33" s="13" t="str">
        <f>'Price guide'!C26</f>
        <v>Zorbau</v>
      </c>
      <c r="D33" s="13"/>
      <c r="E33" s="13"/>
      <c r="F33" s="14"/>
      <c r="G33" s="13"/>
      <c r="H33" s="26">
        <f>'Price guide'!G26</f>
        <v>1.1588235294117648</v>
      </c>
      <c r="I33" s="15"/>
      <c r="J33" s="37"/>
      <c r="K33" s="16"/>
      <c r="L33" s="16"/>
      <c r="M33" s="14"/>
      <c r="N33" s="26">
        <f t="shared" si="0"/>
        <v>1.1588235294117648</v>
      </c>
    </row>
    <row r="34" spans="1:136" s="7" customFormat="1">
      <c r="A34" s="27"/>
      <c r="B34" s="13"/>
      <c r="C34" s="17" t="str">
        <f>'Price guide'!C27</f>
        <v>Farhbinde</v>
      </c>
      <c r="D34" s="17"/>
      <c r="E34" s="13"/>
      <c r="F34" s="18"/>
      <c r="G34" s="17"/>
      <c r="H34" s="26">
        <f>'Price guide'!G27</f>
        <v>1.142016806722689</v>
      </c>
      <c r="I34" s="15"/>
      <c r="J34" s="38"/>
      <c r="K34" s="19"/>
      <c r="L34" s="16"/>
      <c r="M34" s="18"/>
      <c r="N34" s="26">
        <f t="shared" si="0"/>
        <v>1.142016806722689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</row>
    <row r="35" spans="1:136">
      <c r="A35" s="21"/>
      <c r="B35" s="13"/>
      <c r="C35" s="13" t="str">
        <f>'Price guide'!C28</f>
        <v>Schwarmstedt</v>
      </c>
      <c r="D35" s="13"/>
      <c r="E35" s="13"/>
      <c r="F35" s="14"/>
      <c r="G35" s="13"/>
      <c r="H35" s="26">
        <f>'Price guide'!G28</f>
        <v>1.142016806722689</v>
      </c>
      <c r="I35" s="15"/>
      <c r="J35" s="37"/>
      <c r="K35" s="16"/>
      <c r="L35" s="16"/>
      <c r="M35" s="14"/>
      <c r="N35" s="26">
        <f t="shared" si="0"/>
        <v>1.142016806722689</v>
      </c>
    </row>
    <row r="36" spans="1:136" s="7" customFormat="1">
      <c r="A36" s="27"/>
      <c r="B36" s="13"/>
      <c r="C36" s="17" t="str">
        <f>'Price guide'!C29</f>
        <v>Regensburg Truckstop</v>
      </c>
      <c r="D36" s="17"/>
      <c r="E36" s="13"/>
      <c r="F36" s="18"/>
      <c r="G36" s="17"/>
      <c r="H36" s="26">
        <f>'Price guide'!G29</f>
        <v>1.142016806722689</v>
      </c>
      <c r="I36" s="15"/>
      <c r="J36" s="38"/>
      <c r="K36" s="19"/>
      <c r="L36" s="16"/>
      <c r="M36" s="18"/>
      <c r="N36" s="26">
        <f t="shared" si="0"/>
        <v>1.142016806722689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</row>
    <row r="37" spans="1:136">
      <c r="A37" s="21"/>
      <c r="B37" s="13"/>
      <c r="C37" s="13" t="str">
        <f>'Price guide'!C30</f>
        <v>Schlüsselfeld</v>
      </c>
      <c r="D37" s="13"/>
      <c r="E37" s="13"/>
      <c r="F37" s="14"/>
      <c r="G37" s="13"/>
      <c r="H37" s="26">
        <f>'Price guide'!G30</f>
        <v>1.1336134453781512</v>
      </c>
      <c r="I37" s="15"/>
      <c r="J37" s="37"/>
      <c r="K37" s="16"/>
      <c r="L37" s="16"/>
      <c r="M37" s="14"/>
      <c r="N37" s="26">
        <f t="shared" si="0"/>
        <v>1.1336134453781512</v>
      </c>
    </row>
    <row r="38" spans="1:136" s="7" customFormat="1">
      <c r="A38" s="27"/>
      <c r="B38" s="13"/>
      <c r="C38" s="17" t="str">
        <f>'Price guide'!C31</f>
        <v>Kiel</v>
      </c>
      <c r="D38" s="17"/>
      <c r="E38" s="13"/>
      <c r="F38" s="18"/>
      <c r="G38" s="17"/>
      <c r="H38" s="26">
        <f>'Price guide'!G31</f>
        <v>1.142016806722689</v>
      </c>
      <c r="I38" s="15"/>
      <c r="J38" s="38"/>
      <c r="K38" s="19"/>
      <c r="L38" s="16"/>
      <c r="M38" s="18"/>
      <c r="N38" s="26">
        <f t="shared" si="0"/>
        <v>1.142016806722689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</row>
    <row r="39" spans="1:136">
      <c r="A39" s="21"/>
      <c r="B39" s="13"/>
      <c r="C39" s="13" t="str">
        <f>'Price guide'!C32</f>
        <v>Molfsee Syd f. Kiel</v>
      </c>
      <c r="D39" s="13"/>
      <c r="E39" s="13"/>
      <c r="F39" s="14"/>
      <c r="G39" s="13"/>
      <c r="H39" s="26">
        <f>'Price guide'!G32</f>
        <v>1.150420168067227</v>
      </c>
      <c r="I39" s="15"/>
      <c r="J39" s="37"/>
      <c r="K39" s="16"/>
      <c r="L39" s="16"/>
      <c r="M39" s="14"/>
      <c r="N39" s="26">
        <f t="shared" si="0"/>
        <v>1.150420168067227</v>
      </c>
    </row>
    <row r="40" spans="1:136" s="7" customFormat="1">
      <c r="A40" s="27"/>
      <c r="B40" s="13"/>
      <c r="C40" s="17" t="str">
        <f>'Price guide'!C33</f>
        <v>Schopsdorf</v>
      </c>
      <c r="D40" s="17"/>
      <c r="E40" s="13"/>
      <c r="F40" s="18"/>
      <c r="G40" s="17"/>
      <c r="H40" s="26">
        <f>'Price guide'!G33</f>
        <v>1.142016806722689</v>
      </c>
      <c r="I40" s="15"/>
      <c r="J40" s="38"/>
      <c r="K40" s="19"/>
      <c r="L40" s="16"/>
      <c r="M40" s="18"/>
      <c r="N40" s="26">
        <f t="shared" si="0"/>
        <v>1.142016806722689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</row>
    <row r="41" spans="1:136">
      <c r="A41" s="21"/>
      <c r="B41" s="13"/>
      <c r="C41" s="13" t="str">
        <f>'Price guide'!C34</f>
        <v>Reinfeld</v>
      </c>
      <c r="D41" s="13"/>
      <c r="E41" s="13"/>
      <c r="F41" s="14"/>
      <c r="G41" s="13"/>
      <c r="H41" s="26">
        <f>'Price guide'!G34</f>
        <v>1.150420168067227</v>
      </c>
      <c r="I41" s="15"/>
      <c r="J41" s="37"/>
      <c r="K41" s="16"/>
      <c r="L41" s="16"/>
      <c r="M41" s="14"/>
      <c r="N41" s="26">
        <f t="shared" si="0"/>
        <v>1.150420168067227</v>
      </c>
    </row>
    <row r="42" spans="1:136" s="7" customFormat="1">
      <c r="A42" s="27"/>
      <c r="B42" s="13"/>
      <c r="C42" s="17" t="str">
        <f>'Price guide'!C35</f>
        <v>Agip Holdorf</v>
      </c>
      <c r="D42" s="17"/>
      <c r="E42" s="20"/>
      <c r="F42" s="18"/>
      <c r="G42" s="17"/>
      <c r="H42" s="26">
        <f>'Price guide'!G35</f>
        <v>1.1756302521008404</v>
      </c>
      <c r="I42" s="15"/>
      <c r="J42" s="38"/>
      <c r="K42" s="19"/>
      <c r="L42" s="16"/>
      <c r="M42" s="18"/>
      <c r="N42" s="26">
        <f t="shared" si="0"/>
        <v>1.1756302521008404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</row>
    <row r="43" spans="1:136">
      <c r="A43" s="21"/>
      <c r="B43" s="13"/>
      <c r="C43" s="13"/>
      <c r="D43" s="13"/>
      <c r="E43" s="20"/>
      <c r="F43" s="14"/>
      <c r="G43" s="13"/>
      <c r="H43" s="26"/>
      <c r="I43" s="15"/>
      <c r="J43" s="37"/>
      <c r="K43" s="16"/>
      <c r="L43" s="16"/>
      <c r="M43" s="14"/>
      <c r="N43" s="26">
        <f t="shared" si="0"/>
        <v>0</v>
      </c>
    </row>
    <row r="44" spans="1:136" s="7" customFormat="1">
      <c r="A44" s="27"/>
      <c r="B44" s="13"/>
      <c r="C44" s="17"/>
      <c r="D44" s="17"/>
      <c r="E44" s="20"/>
      <c r="F44" s="18"/>
      <c r="G44" s="17"/>
      <c r="H44" s="26"/>
      <c r="I44" s="15"/>
      <c r="J44" s="38"/>
      <c r="K44" s="19"/>
      <c r="L44" s="16"/>
      <c r="M44" s="18"/>
      <c r="N44" s="26">
        <f t="shared" si="0"/>
        <v>0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</row>
    <row r="45" spans="1:136" s="7" customFormat="1">
      <c r="A45" s="21" t="s">
        <v>4</v>
      </c>
      <c r="B45" s="13"/>
      <c r="C45" s="13" t="str">
        <f>'Price guide'!C36</f>
        <v>Average</v>
      </c>
      <c r="D45" s="13"/>
      <c r="E45" s="13"/>
      <c r="F45" s="14"/>
      <c r="G45" s="13"/>
      <c r="H45" s="26">
        <f>'Price guide'!G36</f>
        <v>1.1504065040650406</v>
      </c>
      <c r="I45" s="15"/>
      <c r="J45" s="37"/>
      <c r="K45" s="16"/>
      <c r="L45" s="16"/>
      <c r="M45" s="14"/>
      <c r="N45" s="26">
        <f t="shared" si="0"/>
        <v>1.1504065040650406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</row>
    <row r="46" spans="1:136" s="7" customFormat="1">
      <c r="A46" s="27" t="s">
        <v>35</v>
      </c>
      <c r="B46" s="13"/>
      <c r="C46" s="17" t="str">
        <f>'Price guide'!C37</f>
        <v xml:space="preserve">Venlo  </v>
      </c>
      <c r="D46" s="17"/>
      <c r="E46" s="20"/>
      <c r="F46" s="18"/>
      <c r="G46" s="17"/>
      <c r="H46" s="26">
        <f>'Price guide'!G37</f>
        <v>1.1950413223140497</v>
      </c>
      <c r="I46" s="15"/>
      <c r="J46" s="38"/>
      <c r="K46" s="19"/>
      <c r="L46" s="16"/>
      <c r="M46" s="18"/>
      <c r="N46" s="26">
        <f t="shared" si="0"/>
        <v>1.1950413223140497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</row>
    <row r="47" spans="1:136">
      <c r="A47" s="21"/>
      <c r="B47" s="13"/>
      <c r="C47" s="13" t="str">
        <f>'Price guide'!C38</f>
        <v>Breda Autodieseloil</v>
      </c>
      <c r="D47" s="13"/>
      <c r="E47" s="20"/>
      <c r="F47" s="14"/>
      <c r="G47" s="13"/>
      <c r="H47" s="26">
        <f>'Price guide'!G38</f>
        <v>1.4850413223140495</v>
      </c>
      <c r="I47" s="15"/>
      <c r="J47" s="37"/>
      <c r="K47" s="16"/>
      <c r="L47" s="16"/>
      <c r="M47" s="14"/>
      <c r="N47" s="26">
        <f t="shared" si="0"/>
        <v>1.4850413223140495</v>
      </c>
    </row>
    <row r="48" spans="1:136" s="7" customFormat="1">
      <c r="A48" s="27" t="s">
        <v>26</v>
      </c>
      <c r="B48" s="13"/>
      <c r="C48" s="17" t="str">
        <f>'Price guide'!C39</f>
        <v>Average Prices</v>
      </c>
      <c r="D48" s="17"/>
      <c r="E48" s="13"/>
      <c r="F48" s="18"/>
      <c r="G48" s="17"/>
      <c r="H48" s="26">
        <f>'Price guide'!G39</f>
        <v>1.06877923630405</v>
      </c>
      <c r="I48" s="15"/>
      <c r="J48" s="38"/>
      <c r="K48" s="19"/>
      <c r="L48" s="16"/>
      <c r="M48" s="18"/>
      <c r="N48" s="26">
        <f t="shared" si="0"/>
        <v>1.06877923630405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</row>
    <row r="49" spans="1:136">
      <c r="A49" s="21" t="s">
        <v>38</v>
      </c>
      <c r="B49" s="13"/>
      <c r="C49" s="13" t="str">
        <f>'Price guide'!C40</f>
        <v>General</v>
      </c>
      <c r="D49" s="13"/>
      <c r="E49" s="13"/>
      <c r="F49" s="14"/>
      <c r="G49" s="13"/>
      <c r="H49" s="26">
        <f>'Price guide'!G40</f>
        <v>1.3778688524590164</v>
      </c>
      <c r="I49" s="15"/>
      <c r="J49" s="37"/>
      <c r="K49" s="16"/>
      <c r="L49" s="16"/>
      <c r="M49" s="14"/>
      <c r="N49" s="26">
        <f t="shared" si="0"/>
        <v>1.3778688524590164</v>
      </c>
    </row>
    <row r="50" spans="1:136" s="7" customFormat="1">
      <c r="A50" s="21" t="s">
        <v>110</v>
      </c>
      <c r="B50" s="13"/>
      <c r="C50" s="13" t="str">
        <f>'Price guide'!C41</f>
        <v>General</v>
      </c>
      <c r="D50" s="13"/>
      <c r="E50" s="13"/>
      <c r="F50" s="14"/>
      <c r="G50" s="13"/>
      <c r="H50" s="26">
        <f>'Price guide'!G41</f>
        <v>1.2634146341463415</v>
      </c>
      <c r="I50" s="15"/>
      <c r="J50" s="37"/>
      <c r="K50" s="16"/>
      <c r="L50" s="16"/>
      <c r="M50" s="14"/>
      <c r="N50" s="26">
        <f t="shared" si="0"/>
        <v>1.2634146341463415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</row>
    <row r="51" spans="1:136">
      <c r="A51" s="27" t="s">
        <v>31</v>
      </c>
      <c r="B51" s="13"/>
      <c r="C51" s="17" t="str">
        <f>'Price guide'!C42</f>
        <v>Average Pumpprice </v>
      </c>
      <c r="D51" s="17"/>
      <c r="E51" s="20"/>
      <c r="F51" s="18"/>
      <c r="G51" s="17"/>
      <c r="H51" s="26">
        <f>'Price guide'!G42</f>
        <v>1.0570247933884298</v>
      </c>
      <c r="I51" s="15"/>
      <c r="J51" s="38"/>
      <c r="K51" s="19"/>
      <c r="L51" s="16"/>
      <c r="M51" s="18"/>
      <c r="N51" s="26">
        <f t="shared" si="0"/>
        <v>1.0570247933884298</v>
      </c>
    </row>
    <row r="52" spans="1:136">
      <c r="A52" s="21" t="s">
        <v>82</v>
      </c>
      <c r="B52" s="13"/>
      <c r="C52" s="13" t="str">
        <f>'Price guide'!C43</f>
        <v>list price</v>
      </c>
      <c r="D52" s="13"/>
      <c r="E52" s="20"/>
      <c r="F52" s="14"/>
      <c r="G52" s="13"/>
      <c r="H52" s="26">
        <f>'Price guide'!G43</f>
        <v>1.0914605657212448</v>
      </c>
      <c r="I52" s="15"/>
      <c r="J52" s="37"/>
      <c r="K52" s="16"/>
      <c r="L52" s="16"/>
      <c r="M52" s="14"/>
      <c r="N52" s="26">
        <f t="shared" si="0"/>
        <v>1.0914605657212448</v>
      </c>
    </row>
    <row r="53" spans="1:136" s="7" customFormat="1">
      <c r="A53" s="27" t="s">
        <v>44</v>
      </c>
      <c r="B53" s="13"/>
      <c r="C53" s="17" t="str">
        <f>'Price guide'!C44</f>
        <v xml:space="preserve"> </v>
      </c>
      <c r="D53" s="17"/>
      <c r="E53" s="13"/>
      <c r="F53" s="18"/>
      <c r="G53" s="17"/>
      <c r="H53" s="26">
        <f>'Price guide'!G44</f>
        <v>1.0391304347826089</v>
      </c>
      <c r="I53" s="15"/>
      <c r="J53" s="38"/>
      <c r="K53" s="19"/>
      <c r="L53" s="16"/>
      <c r="M53" s="18"/>
      <c r="N53" s="26">
        <f t="shared" si="0"/>
        <v>1.0391304347826089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</row>
    <row r="54" spans="1:136">
      <c r="A54" s="21" t="s">
        <v>41</v>
      </c>
      <c r="B54" s="13"/>
      <c r="C54" s="13" t="str">
        <f>'Price guide'!C45</f>
        <v xml:space="preserve">list price  </v>
      </c>
      <c r="D54" s="13"/>
      <c r="E54" s="13"/>
      <c r="F54" s="14"/>
      <c r="G54" s="13"/>
      <c r="H54" s="26">
        <f>'Price guide'!G45</f>
        <v>1.3662899619266331</v>
      </c>
      <c r="I54" s="15"/>
      <c r="J54" s="37"/>
      <c r="K54" s="16"/>
      <c r="L54" s="16"/>
      <c r="M54" s="14"/>
      <c r="N54" s="26">
        <f t="shared" si="0"/>
        <v>1.3662899619266331</v>
      </c>
    </row>
    <row r="55" spans="1:136" s="7" customFormat="1">
      <c r="A55" s="27" t="s">
        <v>32</v>
      </c>
      <c r="B55" s="13"/>
      <c r="C55" s="17" t="str">
        <f>'Price guide'!C46</f>
        <v xml:space="preserve">Average  </v>
      </c>
      <c r="D55" s="17"/>
      <c r="E55" s="13"/>
      <c r="F55" s="18"/>
      <c r="G55" s="17"/>
      <c r="H55" s="26">
        <f>'Price guide'!G46</f>
        <v>1.0566634305132874</v>
      </c>
      <c r="I55" s="15"/>
      <c r="J55" s="38"/>
      <c r="K55" s="19"/>
      <c r="L55" s="16"/>
      <c r="M55" s="18"/>
      <c r="N55" s="26">
        <f t="shared" si="0"/>
        <v>1.0566634305132874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</row>
    <row r="56" spans="1:136">
      <c r="A56" s="21" t="s">
        <v>75</v>
      </c>
      <c r="B56" s="13"/>
      <c r="C56" s="13" t="str">
        <f>'Price guide'!C47</f>
        <v>Average</v>
      </c>
      <c r="D56" s="13"/>
      <c r="E56" s="13"/>
      <c r="F56" s="14"/>
      <c r="G56" s="13"/>
      <c r="H56" s="26">
        <f>'Price guide'!G47</f>
        <v>1.0784935487454004</v>
      </c>
      <c r="I56" s="15"/>
      <c r="J56" s="37"/>
      <c r="K56" s="16"/>
      <c r="L56" s="16"/>
      <c r="M56" s="14"/>
      <c r="N56" s="26">
        <f t="shared" si="0"/>
        <v>1.0784935487454004</v>
      </c>
    </row>
    <row r="57" spans="1:136" s="5" customFormat="1">
      <c r="A57" s="21" t="s">
        <v>61</v>
      </c>
      <c r="B57" s="13"/>
      <c r="C57" s="13" t="str">
        <f>'Price guide'!C48</f>
        <v>Pumpprice</v>
      </c>
      <c r="D57" s="13"/>
      <c r="E57" s="13"/>
      <c r="F57" s="14"/>
      <c r="G57" s="13"/>
      <c r="H57" s="26">
        <f>'Price guide'!G48</f>
        <v>0.68678371474490019</v>
      </c>
      <c r="I57" s="15"/>
      <c r="J57" s="37"/>
      <c r="K57" s="16"/>
      <c r="L57" s="16"/>
      <c r="M57" s="14"/>
      <c r="N57" s="26">
        <f>H57-J57</f>
        <v>0.68678371474490019</v>
      </c>
    </row>
    <row r="58" spans="1:136" s="7" customFormat="1">
      <c r="A58" s="21" t="s">
        <v>71</v>
      </c>
      <c r="B58" s="13"/>
      <c r="C58" s="13" t="str">
        <f>'Price guide'!C49</f>
        <v>Average</v>
      </c>
      <c r="D58" s="13"/>
      <c r="E58" s="13"/>
      <c r="F58" s="14"/>
      <c r="G58" s="13"/>
      <c r="H58" s="26">
        <f>'Price guide'!F49</f>
        <v>1.4631645369932165</v>
      </c>
      <c r="I58" s="15"/>
      <c r="J58" s="37"/>
      <c r="K58" s="16"/>
      <c r="L58" s="16"/>
      <c r="M58" s="14"/>
      <c r="N58" s="26">
        <f t="shared" si="0"/>
        <v>1.4631645369932165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</row>
    <row r="59" spans="1:136">
      <c r="A59" s="27" t="s">
        <v>33</v>
      </c>
      <c r="B59" s="13"/>
      <c r="C59" s="17" t="str">
        <f>'Price guide'!C50</f>
        <v>Average</v>
      </c>
      <c r="D59" s="17"/>
      <c r="E59" s="13"/>
      <c r="F59" s="18"/>
      <c r="G59" s="17"/>
      <c r="H59" s="26">
        <f>'Price guide'!G50</f>
        <v>1.1541666666666668</v>
      </c>
      <c r="I59" s="15"/>
      <c r="J59" s="38"/>
      <c r="K59" s="19"/>
      <c r="L59" s="16"/>
      <c r="M59" s="18"/>
      <c r="N59" s="26">
        <f t="shared" si="0"/>
        <v>1.1541666666666668</v>
      </c>
    </row>
    <row r="60" spans="1:136">
      <c r="A60" s="21" t="s">
        <v>34</v>
      </c>
      <c r="B60" s="13"/>
      <c r="C60" s="13" t="str">
        <f>'Price guide'!C51</f>
        <v>Average</v>
      </c>
      <c r="D60" s="13"/>
      <c r="E60" s="13"/>
      <c r="F60" s="14"/>
      <c r="G60" s="13"/>
      <c r="H60" s="26">
        <f>'Price guide'!G51</f>
        <v>1.1278688524590164</v>
      </c>
      <c r="I60" s="15"/>
      <c r="J60" s="37"/>
      <c r="K60" s="16"/>
      <c r="L60" s="16"/>
      <c r="M60" s="14"/>
      <c r="N60" s="26">
        <f t="shared" si="0"/>
        <v>1.1278688524590164</v>
      </c>
    </row>
    <row r="61" spans="1:136" s="7" customFormat="1">
      <c r="A61" s="27" t="s">
        <v>36</v>
      </c>
      <c r="B61" s="13"/>
      <c r="C61" s="17" t="str">
        <f>'Price guide'!C52</f>
        <v>Briviesca</v>
      </c>
      <c r="D61" s="17"/>
      <c r="E61" s="20"/>
      <c r="F61" s="18"/>
      <c r="G61" s="17"/>
      <c r="H61" s="26">
        <f>'Price guide'!G52</f>
        <v>1.1479338842975206</v>
      </c>
      <c r="I61" s="15"/>
      <c r="J61" s="38"/>
      <c r="K61" s="19"/>
      <c r="L61" s="16"/>
      <c r="M61" s="18"/>
      <c r="N61" s="26">
        <f t="shared" si="0"/>
        <v>1.1479338842975206</v>
      </c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</row>
    <row r="62" spans="1:136">
      <c r="A62" s="21"/>
      <c r="B62" s="13"/>
      <c r="C62" s="13" t="str">
        <f>'Price guide'!C53</f>
        <v>BP La Junquera</v>
      </c>
      <c r="D62" s="13"/>
      <c r="E62" s="13"/>
      <c r="F62" s="14"/>
      <c r="G62" s="13"/>
      <c r="H62" s="26">
        <f>'Price guide'!G53</f>
        <v>1.1347107438016528</v>
      </c>
      <c r="I62" s="15"/>
      <c r="J62" s="37"/>
      <c r="K62" s="16"/>
      <c r="L62" s="16"/>
      <c r="M62" s="14"/>
      <c r="N62" s="26">
        <f t="shared" si="0"/>
        <v>1.1347107438016528</v>
      </c>
    </row>
    <row r="63" spans="1:136" s="7" customFormat="1">
      <c r="A63" s="21"/>
      <c r="B63" s="13"/>
      <c r="C63" s="13" t="str">
        <f>'Price guide'!C54</f>
        <v>IRUN Cepsa</v>
      </c>
      <c r="D63" s="13"/>
      <c r="E63" s="13"/>
      <c r="F63" s="14"/>
      <c r="G63" s="13"/>
      <c r="H63" s="26">
        <f>'Price guide'!G54</f>
        <v>1.115702479338843</v>
      </c>
      <c r="I63" s="15"/>
      <c r="J63" s="37"/>
      <c r="K63" s="16"/>
      <c r="L63" s="16"/>
      <c r="M63" s="14"/>
      <c r="N63" s="26">
        <f t="shared" si="0"/>
        <v>1.115702479338843</v>
      </c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</row>
    <row r="64" spans="1:136">
      <c r="A64" s="27"/>
      <c r="B64" s="13"/>
      <c r="C64" s="17"/>
      <c r="D64" s="17"/>
      <c r="E64" s="13"/>
      <c r="F64" s="18"/>
      <c r="G64" s="17"/>
      <c r="H64" s="26"/>
      <c r="I64" s="15"/>
      <c r="J64" s="38"/>
      <c r="K64" s="19"/>
      <c r="L64" s="16"/>
      <c r="M64" s="18"/>
      <c r="N64" s="26">
        <f t="shared" ref="N64:N70" si="1">H64-J64</f>
        <v>0</v>
      </c>
    </row>
    <row r="65" spans="1:136">
      <c r="A65" s="21"/>
      <c r="B65" s="13"/>
      <c r="C65" s="13"/>
      <c r="D65" s="13"/>
      <c r="E65" s="13"/>
      <c r="F65" s="14"/>
      <c r="G65" s="13"/>
      <c r="H65" s="26"/>
      <c r="I65" s="15"/>
      <c r="J65" s="37"/>
      <c r="K65" s="16"/>
      <c r="L65" s="16"/>
      <c r="M65" s="14"/>
      <c r="N65" s="26">
        <f t="shared" si="1"/>
        <v>0</v>
      </c>
    </row>
    <row r="66" spans="1:136">
      <c r="A66" s="27" t="s">
        <v>40</v>
      </c>
      <c r="B66" s="17"/>
      <c r="C66" s="17" t="str">
        <f>'Price guide'!C55</f>
        <v>,</v>
      </c>
      <c r="D66" s="17"/>
      <c r="E66" s="20"/>
      <c r="F66" s="18"/>
      <c r="G66" s="17"/>
      <c r="H66" s="26">
        <f>'Price guide'!G55</f>
        <v>1.2997847147470398</v>
      </c>
      <c r="I66" s="15"/>
      <c r="J66" s="38"/>
      <c r="K66" s="19"/>
      <c r="L66" s="19"/>
      <c r="M66" s="18"/>
      <c r="N66" s="26">
        <f t="shared" si="1"/>
        <v>1.2997847147470398</v>
      </c>
    </row>
    <row r="67" spans="1:136">
      <c r="A67" s="21"/>
      <c r="B67" s="13"/>
      <c r="C67" s="13"/>
      <c r="D67" s="13"/>
      <c r="E67" s="20"/>
      <c r="F67" s="14"/>
      <c r="G67" s="13"/>
      <c r="H67" s="26"/>
      <c r="I67" s="15"/>
      <c r="J67" s="37"/>
      <c r="K67" s="16"/>
      <c r="L67" s="16"/>
      <c r="M67" s="14"/>
      <c r="N67" s="26">
        <f t="shared" si="1"/>
        <v>0</v>
      </c>
    </row>
    <row r="68" spans="1:136">
      <c r="A68" s="27"/>
      <c r="B68" s="17"/>
      <c r="C68" s="17"/>
      <c r="D68" s="17"/>
      <c r="E68" s="20"/>
      <c r="F68" s="18"/>
      <c r="G68" s="17"/>
      <c r="H68" s="26"/>
      <c r="I68" s="15"/>
      <c r="J68" s="38"/>
      <c r="K68" s="19"/>
      <c r="L68" s="19"/>
      <c r="M68" s="18"/>
      <c r="N68" s="26">
        <f t="shared" si="1"/>
        <v>0</v>
      </c>
    </row>
    <row r="69" spans="1:136">
      <c r="A69" s="21" t="s">
        <v>72</v>
      </c>
      <c r="B69" s="13"/>
      <c r="C69" s="13" t="str">
        <f>'Price guide'!C56</f>
        <v>Average</v>
      </c>
      <c r="D69" s="13"/>
      <c r="E69" s="20"/>
      <c r="F69" s="14"/>
      <c r="G69" s="13"/>
      <c r="H69" s="26">
        <f>'Price guide'!G56</f>
        <v>1.4466402921299721</v>
      </c>
      <c r="I69" s="15"/>
      <c r="J69" s="37"/>
      <c r="K69" s="16"/>
      <c r="L69" s="16"/>
      <c r="M69" s="14"/>
      <c r="N69" s="26">
        <f t="shared" si="1"/>
        <v>1.4466402921299721</v>
      </c>
    </row>
    <row r="70" spans="1:136">
      <c r="A70" s="27" t="s">
        <v>21</v>
      </c>
      <c r="B70" s="17"/>
      <c r="C70" s="17" t="str">
        <f>'Price guide'!C57</f>
        <v>Lancaster</v>
      </c>
      <c r="D70" s="17"/>
      <c r="E70" s="13"/>
      <c r="F70" s="18"/>
      <c r="G70" s="13"/>
      <c r="H70" s="26">
        <f>'Price guide'!G57</f>
        <v>1.4109831169622722</v>
      </c>
      <c r="I70" s="15"/>
      <c r="J70" s="38"/>
      <c r="K70" s="23"/>
      <c r="L70" s="23"/>
      <c r="M70" s="18"/>
      <c r="N70" s="26">
        <f t="shared" si="1"/>
        <v>1.4109831169622722</v>
      </c>
    </row>
    <row r="71" spans="1:136" s="7" customFormat="1">
      <c r="A71" s="24"/>
      <c r="B71" s="5"/>
      <c r="C71" s="2"/>
      <c r="D71" s="2"/>
      <c r="E71" s="5"/>
      <c r="F71" s="4"/>
      <c r="G71" s="2"/>
      <c r="H71" s="2"/>
      <c r="I71" s="5"/>
      <c r="J71" s="2"/>
      <c r="K71" s="2"/>
      <c r="L71" s="5"/>
      <c r="M71" s="2"/>
      <c r="N71" s="2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</row>
    <row r="72" spans="1:136">
      <c r="H72" s="2"/>
      <c r="I72" s="5"/>
      <c r="J72" s="2"/>
    </row>
    <row r="74" spans="1:136">
      <c r="H74" s="2"/>
      <c r="I74" s="5"/>
      <c r="J74" s="2"/>
    </row>
    <row r="75" spans="1:136">
      <c r="H75" s="2"/>
      <c r="I75" s="5"/>
      <c r="J75" s="2"/>
    </row>
    <row r="76" spans="1:136">
      <c r="A76" s="2"/>
      <c r="B76" s="2"/>
      <c r="F76" s="2"/>
      <c r="H76" s="2"/>
      <c r="I76" s="5"/>
      <c r="J76" s="2"/>
      <c r="L76" s="2"/>
    </row>
    <row r="78" spans="1:136"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</sheetData>
  <mergeCells count="3">
    <mergeCell ref="C1:D1"/>
    <mergeCell ref="F1:H1"/>
    <mergeCell ref="M1:N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I78"/>
  <sheetViews>
    <sheetView workbookViewId="0">
      <selection activeCell="E47" sqref="E47"/>
    </sheetView>
  </sheetViews>
  <sheetFormatPr defaultRowHeight="12.75"/>
  <cols>
    <col min="1" max="1" width="16.140625" style="24" bestFit="1" customWidth="1"/>
    <col min="2" max="2" width="0.28515625" style="5" customWidth="1"/>
    <col min="3" max="3" width="25.140625" style="2" bestFit="1" customWidth="1"/>
    <col min="4" max="4" width="7.85546875" style="2" customWidth="1"/>
    <col min="5" max="5" width="0.28515625" style="5" customWidth="1"/>
    <col min="6" max="6" width="2" style="4" customWidth="1"/>
    <col min="7" max="7" width="1.140625" style="2" customWidth="1"/>
    <col min="8" max="8" width="6.7109375" style="3" customWidth="1"/>
    <col min="9" max="9" width="0.28515625" style="6" customWidth="1"/>
    <col min="10" max="10" width="10.42578125" style="3" bestFit="1" customWidth="1"/>
    <col min="11" max="11" width="0.7109375" style="2" customWidth="1"/>
    <col min="12" max="12" width="0.28515625" style="5" customWidth="1"/>
    <col min="13" max="13" width="4.42578125" style="2" customWidth="1"/>
    <col min="14" max="14" width="6.7109375" style="2" customWidth="1"/>
    <col min="15" max="217" width="9.140625" style="5"/>
    <col min="218" max="16384" width="9.140625" style="2"/>
  </cols>
  <sheetData>
    <row r="1" spans="1:217" s="12" customFormat="1" ht="67.5" customHeight="1">
      <c r="A1" s="28" t="s">
        <v>7</v>
      </c>
      <c r="B1" s="10"/>
      <c r="C1" s="143" t="s">
        <v>164</v>
      </c>
      <c r="D1" s="143"/>
      <c r="E1" s="10"/>
      <c r="F1" s="144" t="s">
        <v>43</v>
      </c>
      <c r="G1" s="144"/>
      <c r="H1" s="144"/>
      <c r="I1" s="11"/>
      <c r="J1" s="29" t="s">
        <v>104</v>
      </c>
      <c r="K1" s="29"/>
      <c r="L1" s="11"/>
      <c r="M1" s="143" t="s">
        <v>109</v>
      </c>
      <c r="N1" s="143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</row>
    <row r="2" spans="1:217">
      <c r="A2" s="21" t="s">
        <v>24</v>
      </c>
      <c r="B2" s="13"/>
      <c r="C2" s="13" t="str">
        <f>'Price guide'!C3</f>
        <v>OMV Gries Brennersee</v>
      </c>
      <c r="D2" s="13"/>
      <c r="E2" s="13"/>
      <c r="F2" s="14"/>
      <c r="G2" s="13"/>
      <c r="H2" s="26">
        <f>'Price guide'!G3</f>
        <v>1.1891666666666667</v>
      </c>
      <c r="I2" s="15"/>
      <c r="J2" s="37"/>
      <c r="K2" s="16"/>
      <c r="L2" s="16"/>
      <c r="N2" s="26">
        <f>H2-J2</f>
        <v>1.1891666666666667</v>
      </c>
    </row>
    <row r="3" spans="1:217">
      <c r="A3" s="27"/>
      <c r="B3" s="13"/>
      <c r="C3" s="17" t="str">
        <f>'Price guide'!C4</f>
        <v>Hart/Villach</v>
      </c>
      <c r="D3" s="17"/>
      <c r="E3" s="13"/>
      <c r="F3" s="18"/>
      <c r="G3" s="17"/>
      <c r="H3" s="26">
        <f>'Price guide'!G4</f>
        <v>1.1491666666666667</v>
      </c>
      <c r="I3" s="15"/>
      <c r="J3" s="38"/>
      <c r="K3" s="19"/>
      <c r="L3" s="16"/>
      <c r="M3" s="18"/>
      <c r="N3" s="26">
        <f t="shared" ref="N3:N63" si="0">H3-J3</f>
        <v>1.1491666666666667</v>
      </c>
    </row>
    <row r="4" spans="1:217">
      <c r="A4" s="21"/>
      <c r="B4" s="13"/>
      <c r="C4" s="13" t="str">
        <f>'Price guide'!C5</f>
        <v>Eurotruck Niederndorf + others</v>
      </c>
      <c r="D4" s="13"/>
      <c r="E4" s="20"/>
      <c r="F4" s="14"/>
      <c r="G4" s="13"/>
      <c r="H4" s="26">
        <f>'Price guide'!G5</f>
        <v>1.1758333333333335</v>
      </c>
      <c r="I4" s="15"/>
      <c r="J4" s="37"/>
      <c r="K4" s="16"/>
      <c r="L4" s="16"/>
      <c r="M4" s="14"/>
      <c r="N4" s="26">
        <f t="shared" si="0"/>
        <v>1.1758333333333335</v>
      </c>
    </row>
    <row r="5" spans="1:217" s="7" customFormat="1">
      <c r="A5" s="27"/>
      <c r="B5" s="13"/>
      <c r="C5" s="17" t="str">
        <f>'Price guide'!C6</f>
        <v>Agip IBK-Amras</v>
      </c>
      <c r="D5" s="17"/>
      <c r="E5" s="13"/>
      <c r="F5" s="18"/>
      <c r="G5" s="17"/>
      <c r="H5" s="26">
        <f>'Price guide'!G6</f>
        <v>1.1658333333333335</v>
      </c>
      <c r="I5" s="15"/>
      <c r="J5" s="38"/>
      <c r="K5" s="19"/>
      <c r="L5" s="16"/>
      <c r="M5" s="18"/>
      <c r="N5" s="26">
        <f t="shared" si="0"/>
        <v>1.1658333333333335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</row>
    <row r="6" spans="1:217">
      <c r="A6" s="21"/>
      <c r="B6" s="13"/>
      <c r="C6" s="13" t="str">
        <f>'Price guide'!C7</f>
        <v>Unterpremstätten</v>
      </c>
      <c r="D6" s="13"/>
      <c r="E6" s="21"/>
      <c r="F6" s="14"/>
      <c r="G6" s="13"/>
      <c r="H6" s="26">
        <f>'Price guide'!G7</f>
        <v>1.0966666666666667</v>
      </c>
      <c r="I6" s="15"/>
      <c r="J6" s="37"/>
      <c r="K6" s="16"/>
      <c r="L6" s="16"/>
      <c r="M6" s="14"/>
      <c r="N6" s="26">
        <f t="shared" si="0"/>
        <v>1.0966666666666667</v>
      </c>
    </row>
    <row r="7" spans="1:217" s="7" customFormat="1">
      <c r="A7" s="27"/>
      <c r="B7" s="13"/>
      <c r="C7" s="17" t="str">
        <f>'Price guide'!C8</f>
        <v>Kufstein</v>
      </c>
      <c r="D7" s="17"/>
      <c r="E7" s="13"/>
      <c r="F7" s="18"/>
      <c r="G7" s="17"/>
      <c r="H7" s="26">
        <f>'Price guide'!G8</f>
        <v>1.1241666666666668</v>
      </c>
      <c r="I7" s="15"/>
      <c r="J7" s="38"/>
      <c r="K7" s="19"/>
      <c r="L7" s="16"/>
      <c r="M7" s="18"/>
      <c r="N7" s="26">
        <f t="shared" si="0"/>
        <v>1.1241666666666668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</row>
    <row r="8" spans="1:217" s="7" customFormat="1">
      <c r="A8" s="21"/>
      <c r="B8" s="13"/>
      <c r="C8" s="13"/>
      <c r="D8" s="13"/>
      <c r="E8" s="13"/>
      <c r="F8" s="14"/>
      <c r="G8" s="13"/>
      <c r="H8" s="26"/>
      <c r="I8" s="15"/>
      <c r="J8" s="37"/>
      <c r="K8" s="16"/>
      <c r="L8" s="16"/>
      <c r="M8" s="14"/>
      <c r="N8" s="26">
        <f t="shared" si="0"/>
        <v>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</row>
    <row r="9" spans="1:217" s="7" customFormat="1">
      <c r="A9" s="27"/>
      <c r="B9" s="13"/>
      <c r="C9" s="17"/>
      <c r="D9" s="17"/>
      <c r="E9" s="13"/>
      <c r="F9" s="18"/>
      <c r="G9" s="17"/>
      <c r="H9" s="26"/>
      <c r="I9" s="15"/>
      <c r="J9" s="38"/>
      <c r="K9" s="19"/>
      <c r="L9" s="16"/>
      <c r="M9" s="18"/>
      <c r="N9" s="26">
        <f t="shared" si="0"/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</row>
    <row r="10" spans="1:217" s="7" customFormat="1">
      <c r="A10" s="27" t="s">
        <v>23</v>
      </c>
      <c r="B10" s="13"/>
      <c r="C10" s="17" t="str">
        <f>'Price guide'!C9</f>
        <v>G.&amp;V. / BP list price</v>
      </c>
      <c r="D10" s="17"/>
      <c r="E10" s="20"/>
      <c r="F10" s="18"/>
      <c r="G10" s="17"/>
      <c r="H10" s="26">
        <f>'Price guide'!G9</f>
        <v>1.2</v>
      </c>
      <c r="I10" s="15"/>
      <c r="J10" s="38"/>
      <c r="K10" s="19"/>
      <c r="L10" s="16"/>
      <c r="M10" s="18"/>
      <c r="N10" s="26">
        <f t="shared" si="0"/>
        <v>1.2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</row>
    <row r="11" spans="1:217">
      <c r="A11" s="21"/>
      <c r="B11" s="13"/>
      <c r="C11" s="13" t="str">
        <f>'Price guide'!C10</f>
        <v>Poweroil list price</v>
      </c>
      <c r="D11" s="13"/>
      <c r="E11" s="20"/>
      <c r="F11" s="14"/>
      <c r="G11" s="13"/>
      <c r="H11" s="26">
        <f>'Price guide'!G10</f>
        <v>1.2</v>
      </c>
      <c r="I11" s="15"/>
      <c r="J11" s="37"/>
      <c r="K11" s="16"/>
      <c r="L11" s="16"/>
      <c r="M11" s="14"/>
      <c r="N11" s="26">
        <f t="shared" si="0"/>
        <v>1.2</v>
      </c>
    </row>
    <row r="12" spans="1:217">
      <c r="A12" s="27"/>
      <c r="B12" s="13"/>
      <c r="C12" s="17"/>
      <c r="D12" s="17"/>
      <c r="E12" s="20"/>
      <c r="F12" s="18"/>
      <c r="G12" s="17"/>
      <c r="H12" s="26"/>
      <c r="I12" s="15"/>
      <c r="J12" s="38"/>
      <c r="K12" s="19"/>
      <c r="L12" s="16"/>
      <c r="M12" s="18"/>
      <c r="N12" s="26">
        <f t="shared" si="0"/>
        <v>0</v>
      </c>
    </row>
    <row r="13" spans="1:217">
      <c r="A13" s="21"/>
      <c r="B13" s="13"/>
      <c r="C13" s="13"/>
      <c r="D13" s="13"/>
      <c r="E13" s="20"/>
      <c r="F13" s="14"/>
      <c r="G13" s="13"/>
      <c r="H13" s="26"/>
      <c r="I13" s="15"/>
      <c r="J13" s="37"/>
      <c r="K13" s="16"/>
      <c r="L13" s="16"/>
      <c r="M13" s="14"/>
      <c r="N13" s="26">
        <f t="shared" si="0"/>
        <v>0</v>
      </c>
    </row>
    <row r="14" spans="1:217" s="7" customFormat="1">
      <c r="A14" s="27" t="s">
        <v>74</v>
      </c>
      <c r="B14" s="13"/>
      <c r="C14" s="17" t="str">
        <f>'Price guide'!C11</f>
        <v>Average</v>
      </c>
      <c r="D14" s="17"/>
      <c r="E14" s="20"/>
      <c r="F14" s="18"/>
      <c r="G14" s="17"/>
      <c r="H14" s="26">
        <f>'Price guide'!G11</f>
        <v>1.1035552374135051</v>
      </c>
      <c r="I14" s="15"/>
      <c r="J14" s="38"/>
      <c r="K14" s="19"/>
      <c r="L14" s="16"/>
      <c r="M14" s="18"/>
      <c r="N14" s="26">
        <f t="shared" si="0"/>
        <v>1.1035552374135051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</row>
    <row r="15" spans="1:217">
      <c r="A15" s="21" t="s">
        <v>63</v>
      </c>
      <c r="B15" s="13"/>
      <c r="C15" s="13" t="str">
        <f>'Price guide'!C12</f>
        <v>Average</v>
      </c>
      <c r="D15" s="13"/>
      <c r="E15" s="13"/>
      <c r="F15" s="14"/>
      <c r="G15" s="13"/>
      <c r="H15" s="26">
        <f>'Price guide'!G12</f>
        <v>1.121517137598061</v>
      </c>
      <c r="I15" s="15"/>
      <c r="J15" s="37"/>
      <c r="K15" s="16"/>
      <c r="L15" s="16"/>
      <c r="M15" s="14"/>
      <c r="N15" s="26">
        <f t="shared" si="0"/>
        <v>1.121517137598061</v>
      </c>
    </row>
    <row r="16" spans="1:217" s="7" customFormat="1">
      <c r="A16" s="27" t="s">
        <v>28</v>
      </c>
      <c r="B16" s="13"/>
      <c r="C16" s="17" t="str">
        <f>'Price guide'!C13</f>
        <v>OMV</v>
      </c>
      <c r="D16" s="17"/>
      <c r="E16" s="13"/>
      <c r="F16" s="18"/>
      <c r="G16" s="17"/>
      <c r="H16" s="26">
        <f>'Price guide'!G13</f>
        <v>1.0498687664041995</v>
      </c>
      <c r="I16" s="15"/>
      <c r="J16" s="38"/>
      <c r="K16" s="19"/>
      <c r="L16" s="16"/>
      <c r="M16" s="18"/>
      <c r="N16" s="26">
        <f t="shared" si="0"/>
        <v>1.0498687664041995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</row>
    <row r="17" spans="1:217">
      <c r="A17" s="21" t="s">
        <v>39</v>
      </c>
      <c r="B17" s="13"/>
      <c r="C17" s="13" t="str">
        <f>'Price guide'!C14</f>
        <v xml:space="preserve">list price  </v>
      </c>
      <c r="D17" s="13"/>
      <c r="E17" s="13"/>
      <c r="F17" s="14"/>
      <c r="G17" s="13"/>
      <c r="H17" s="26">
        <f>'Price guide'!G14</f>
        <v>1.2381909547738694</v>
      </c>
      <c r="I17" s="15"/>
      <c r="J17" s="37"/>
      <c r="K17" s="16"/>
      <c r="L17" s="16"/>
      <c r="M17" s="14"/>
      <c r="N17" s="26">
        <f t="shared" si="0"/>
        <v>1.2381909547738694</v>
      </c>
    </row>
    <row r="18" spans="1:217">
      <c r="A18" s="27"/>
      <c r="B18" s="13"/>
      <c r="C18" s="17"/>
      <c r="D18" s="17"/>
      <c r="E18" s="13"/>
      <c r="F18" s="18"/>
      <c r="G18" s="17"/>
      <c r="H18" s="26"/>
      <c r="I18" s="15"/>
      <c r="J18" s="38"/>
      <c r="K18" s="16"/>
      <c r="L18" s="16"/>
      <c r="M18" s="18"/>
      <c r="N18" s="26">
        <f t="shared" si="0"/>
        <v>0</v>
      </c>
    </row>
    <row r="19" spans="1:217">
      <c r="A19" s="21"/>
      <c r="B19" s="13"/>
      <c r="C19" s="13"/>
      <c r="D19" s="13"/>
      <c r="E19" s="13"/>
      <c r="F19" s="14"/>
      <c r="G19" s="13"/>
      <c r="H19" s="26"/>
      <c r="I19" s="15"/>
      <c r="J19" s="37"/>
      <c r="K19" s="16"/>
      <c r="L19" s="16"/>
      <c r="M19" s="14"/>
      <c r="N19" s="26">
        <f t="shared" si="0"/>
        <v>0</v>
      </c>
    </row>
    <row r="20" spans="1:217" s="7" customFormat="1">
      <c r="A20" s="27" t="s">
        <v>30</v>
      </c>
      <c r="B20" s="13"/>
      <c r="C20" s="17" t="str">
        <f>'Price guide'!C15</f>
        <v xml:space="preserve">list price  </v>
      </c>
      <c r="D20" s="17"/>
      <c r="E20" s="20"/>
      <c r="F20" s="18"/>
      <c r="G20" s="17"/>
      <c r="H20" s="26">
        <f>'Price guide'!G15</f>
        <v>1.1333333333333335</v>
      </c>
      <c r="I20" s="15"/>
      <c r="J20" s="38"/>
      <c r="K20" s="19"/>
      <c r="L20" s="16"/>
      <c r="M20" s="18"/>
      <c r="N20" s="26">
        <f t="shared" si="0"/>
        <v>1.1333333333333335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</row>
    <row r="21" spans="1:217">
      <c r="A21" s="21" t="s">
        <v>9</v>
      </c>
      <c r="B21" s="13"/>
      <c r="C21" s="13" t="str">
        <f>'Price guide'!C16</f>
        <v>St. Priest Truckstop</v>
      </c>
      <c r="D21" s="13"/>
      <c r="E21" s="13"/>
      <c r="F21" s="14"/>
      <c r="G21" s="13"/>
      <c r="H21" s="26">
        <f>'Price guide'!G16</f>
        <v>1.1158333333333335</v>
      </c>
      <c r="I21" s="15"/>
      <c r="J21" s="37"/>
      <c r="K21" s="22"/>
      <c r="L21" s="22"/>
      <c r="M21" s="14"/>
      <c r="N21" s="26">
        <f t="shared" si="0"/>
        <v>1.1158333333333335</v>
      </c>
    </row>
    <row r="22" spans="1:217" s="7" customFormat="1">
      <c r="A22" s="27"/>
      <c r="B22" s="13"/>
      <c r="C22" s="17" t="str">
        <f>'Price guide'!C17</f>
        <v>Macon BP</v>
      </c>
      <c r="D22" s="17"/>
      <c r="E22" s="13"/>
      <c r="F22" s="18"/>
      <c r="G22" s="17"/>
      <c r="H22" s="26">
        <f>'Price guide'!G17</f>
        <v>1.1158333333333335</v>
      </c>
      <c r="I22" s="15"/>
      <c r="J22" s="38"/>
      <c r="K22" s="23"/>
      <c r="L22" s="22"/>
      <c r="M22" s="18"/>
      <c r="N22" s="26">
        <f t="shared" si="0"/>
        <v>1.1158333333333335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</row>
    <row r="23" spans="1:217">
      <c r="A23" s="21"/>
      <c r="B23" s="13"/>
      <c r="C23" s="13" t="str">
        <f>'Price guide'!C18</f>
        <v>Le Havre</v>
      </c>
      <c r="D23" s="13"/>
      <c r="E23" s="13"/>
      <c r="F23" s="14"/>
      <c r="G23" s="13"/>
      <c r="H23" s="26">
        <f>'Price guide'!G18</f>
        <v>1.1158333333333335</v>
      </c>
      <c r="I23" s="15"/>
      <c r="J23" s="37"/>
      <c r="K23" s="22"/>
      <c r="L23" s="22"/>
      <c r="M23" s="14"/>
      <c r="N23" s="26">
        <f t="shared" si="0"/>
        <v>1.1158333333333335</v>
      </c>
    </row>
    <row r="24" spans="1:217" s="7" customFormat="1">
      <c r="A24" s="27"/>
      <c r="B24" s="13"/>
      <c r="C24" s="17" t="str">
        <f>'Price guide'!C19</f>
        <v>ROYE BP Truckstop</v>
      </c>
      <c r="D24" s="17"/>
      <c r="E24" s="13"/>
      <c r="F24" s="18"/>
      <c r="G24" s="17"/>
      <c r="H24" s="26">
        <f>'Price guide'!G19</f>
        <v>1.1200000000000001</v>
      </c>
      <c r="I24" s="15"/>
      <c r="J24" s="38"/>
      <c r="K24" s="23"/>
      <c r="L24" s="22"/>
      <c r="M24" s="18"/>
      <c r="N24" s="26">
        <f t="shared" si="0"/>
        <v>1.1200000000000001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</row>
    <row r="25" spans="1:217">
      <c r="A25" s="21"/>
      <c r="B25" s="13"/>
      <c r="C25" s="13" t="str">
        <f>'Price guide'!C20</f>
        <v>Calais</v>
      </c>
      <c r="D25" s="13"/>
      <c r="E25" s="13"/>
      <c r="F25" s="14"/>
      <c r="G25" s="13"/>
      <c r="H25" s="26">
        <f>'Price guide'!G20</f>
        <v>1.1316666666666668</v>
      </c>
      <c r="I25" s="15"/>
      <c r="J25" s="37"/>
      <c r="K25" s="22"/>
      <c r="L25" s="22"/>
      <c r="M25" s="14"/>
      <c r="N25" s="26">
        <f t="shared" si="0"/>
        <v>1.1316666666666668</v>
      </c>
    </row>
    <row r="26" spans="1:217" s="7" customFormat="1">
      <c r="A26" s="27"/>
      <c r="B26" s="13"/>
      <c r="C26" s="17"/>
      <c r="D26" s="17"/>
      <c r="E26" s="13"/>
      <c r="F26" s="18"/>
      <c r="G26" s="13"/>
      <c r="H26" s="26"/>
      <c r="I26" s="15"/>
      <c r="J26" s="38"/>
      <c r="K26" s="23"/>
      <c r="L26" s="22"/>
      <c r="M26" s="18"/>
      <c r="N26" s="26">
        <f t="shared" si="0"/>
        <v>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</row>
    <row r="27" spans="1:217">
      <c r="A27" s="21"/>
      <c r="B27" s="13"/>
      <c r="C27" s="13"/>
      <c r="D27" s="13"/>
      <c r="E27" s="13"/>
      <c r="F27" s="14"/>
      <c r="G27" s="13"/>
      <c r="H27" s="26"/>
      <c r="I27" s="15"/>
      <c r="J27" s="37"/>
      <c r="K27" s="22"/>
      <c r="L27" s="22"/>
      <c r="M27" s="14"/>
      <c r="N27" s="26">
        <f t="shared" si="0"/>
        <v>0</v>
      </c>
    </row>
    <row r="28" spans="1:217">
      <c r="A28" s="27" t="s">
        <v>11</v>
      </c>
      <c r="B28" s="13"/>
      <c r="C28" s="17" t="str">
        <f>'Price guide'!C21</f>
        <v xml:space="preserve">Aral Bockel/Gyhum </v>
      </c>
      <c r="D28" s="17"/>
      <c r="E28" s="13"/>
      <c r="F28" s="18"/>
      <c r="G28" s="17"/>
      <c r="H28" s="26">
        <f>'Price guide'!G21</f>
        <v>1.1252100840336134</v>
      </c>
      <c r="I28" s="15"/>
      <c r="J28" s="38"/>
      <c r="K28" s="19"/>
      <c r="L28" s="16"/>
      <c r="M28" s="18"/>
      <c r="N28" s="26">
        <f t="shared" si="0"/>
        <v>1.1252100840336134</v>
      </c>
    </row>
    <row r="29" spans="1:217">
      <c r="A29" s="21"/>
      <c r="B29" s="13"/>
      <c r="C29" s="13" t="str">
        <f>'Price guide'!C22</f>
        <v>Ilsfeld Truckst.</v>
      </c>
      <c r="D29" s="13"/>
      <c r="E29" s="13"/>
      <c r="F29" s="14"/>
      <c r="G29" s="13"/>
      <c r="H29" s="26">
        <f>'Price guide'!G22</f>
        <v>1.1168067226890757</v>
      </c>
      <c r="I29" s="15"/>
      <c r="J29" s="37"/>
      <c r="K29" s="16"/>
      <c r="L29" s="16"/>
      <c r="M29" s="14"/>
      <c r="N29" s="26">
        <f t="shared" si="0"/>
        <v>1.1168067226890757</v>
      </c>
    </row>
    <row r="30" spans="1:217" s="7" customFormat="1">
      <c r="A30" s="27"/>
      <c r="B30" s="13"/>
      <c r="C30" s="17" t="str">
        <f>'Price guide'!C23</f>
        <v>Bockenem</v>
      </c>
      <c r="D30" s="17"/>
      <c r="E30" s="13"/>
      <c r="F30" s="18"/>
      <c r="G30" s="17"/>
      <c r="H30" s="26">
        <f>'Price guide'!G23</f>
        <v>1.1588235294117648</v>
      </c>
      <c r="I30" s="15"/>
      <c r="J30" s="38"/>
      <c r="K30" s="19"/>
      <c r="L30" s="16"/>
      <c r="M30" s="18"/>
      <c r="N30" s="26">
        <f t="shared" si="0"/>
        <v>1.1588235294117648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</row>
    <row r="31" spans="1:217">
      <c r="A31" s="21"/>
      <c r="B31" s="13"/>
      <c r="C31" s="13" t="str">
        <f>'Price guide'!C24</f>
        <v>Köln Truckstop</v>
      </c>
      <c r="D31" s="13"/>
      <c r="E31" s="13"/>
      <c r="F31" s="14"/>
      <c r="G31" s="13"/>
      <c r="H31" s="26">
        <f>'Price guide'!G24</f>
        <v>1.142016806722689</v>
      </c>
      <c r="I31" s="15"/>
      <c r="J31" s="37"/>
      <c r="K31" s="16"/>
      <c r="L31" s="16"/>
      <c r="M31" s="14"/>
      <c r="N31" s="26">
        <f t="shared" si="0"/>
        <v>1.142016806722689</v>
      </c>
    </row>
    <row r="32" spans="1:217" s="7" customFormat="1">
      <c r="A32" s="27"/>
      <c r="B32" s="13"/>
      <c r="C32" s="17" t="str">
        <f>'Price guide'!C25</f>
        <v>Vogelsdorf Aral</v>
      </c>
      <c r="D32" s="17"/>
      <c r="E32" s="13"/>
      <c r="F32" s="18"/>
      <c r="G32" s="17"/>
      <c r="H32" s="26">
        <f>'Price guide'!G25</f>
        <v>1.1252100840336134</v>
      </c>
      <c r="I32" s="15"/>
      <c r="J32" s="38"/>
      <c r="K32" s="19"/>
      <c r="L32" s="16"/>
      <c r="M32" s="18"/>
      <c r="N32" s="26">
        <f t="shared" si="0"/>
        <v>1.1252100840336134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</row>
    <row r="33" spans="1:217">
      <c r="A33" s="21"/>
      <c r="B33" s="13"/>
      <c r="C33" s="13" t="str">
        <f>'Price guide'!C26</f>
        <v>Zorbau</v>
      </c>
      <c r="D33" s="13"/>
      <c r="E33" s="13"/>
      <c r="F33" s="14"/>
      <c r="G33" s="13"/>
      <c r="H33" s="26">
        <f>'Price guide'!G26</f>
        <v>1.1588235294117648</v>
      </c>
      <c r="I33" s="15"/>
      <c r="J33" s="37"/>
      <c r="K33" s="16"/>
      <c r="L33" s="16"/>
      <c r="M33" s="14"/>
      <c r="N33" s="26">
        <f t="shared" si="0"/>
        <v>1.1588235294117648</v>
      </c>
    </row>
    <row r="34" spans="1:217" s="7" customFormat="1">
      <c r="A34" s="27"/>
      <c r="B34" s="13"/>
      <c r="C34" s="17" t="str">
        <f>'Price guide'!C27</f>
        <v>Farhbinde</v>
      </c>
      <c r="D34" s="17"/>
      <c r="E34" s="13"/>
      <c r="F34" s="18"/>
      <c r="G34" s="17"/>
      <c r="H34" s="26">
        <f>'Price guide'!G27</f>
        <v>1.142016806722689</v>
      </c>
      <c r="I34" s="15"/>
      <c r="J34" s="38"/>
      <c r="K34" s="19"/>
      <c r="L34" s="16"/>
      <c r="M34" s="18"/>
      <c r="N34" s="26">
        <f t="shared" si="0"/>
        <v>1.142016806722689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</row>
    <row r="35" spans="1:217">
      <c r="A35" s="21"/>
      <c r="B35" s="13"/>
      <c r="C35" s="13" t="str">
        <f>'Price guide'!C28</f>
        <v>Schwarmstedt</v>
      </c>
      <c r="D35" s="13"/>
      <c r="E35" s="13"/>
      <c r="F35" s="14"/>
      <c r="G35" s="13"/>
      <c r="H35" s="26">
        <f>'Price guide'!G28</f>
        <v>1.142016806722689</v>
      </c>
      <c r="I35" s="15"/>
      <c r="J35" s="37"/>
      <c r="K35" s="16"/>
      <c r="L35" s="16"/>
      <c r="M35" s="14"/>
      <c r="N35" s="26">
        <f t="shared" si="0"/>
        <v>1.142016806722689</v>
      </c>
    </row>
    <row r="36" spans="1:217" s="7" customFormat="1">
      <c r="A36" s="27"/>
      <c r="B36" s="13"/>
      <c r="C36" s="17" t="str">
        <f>'Price guide'!C29</f>
        <v>Regensburg Truckstop</v>
      </c>
      <c r="D36" s="17"/>
      <c r="E36" s="13"/>
      <c r="F36" s="18"/>
      <c r="G36" s="17"/>
      <c r="H36" s="26">
        <f>'Price guide'!G29</f>
        <v>1.142016806722689</v>
      </c>
      <c r="I36" s="15"/>
      <c r="J36" s="38"/>
      <c r="K36" s="19"/>
      <c r="L36" s="16"/>
      <c r="M36" s="18"/>
      <c r="N36" s="26">
        <f t="shared" si="0"/>
        <v>1.142016806722689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</row>
    <row r="37" spans="1:217">
      <c r="A37" s="21"/>
      <c r="B37" s="13"/>
      <c r="C37" s="13" t="str">
        <f>'Price guide'!C30</f>
        <v>Schlüsselfeld</v>
      </c>
      <c r="D37" s="13"/>
      <c r="E37" s="13"/>
      <c r="F37" s="14"/>
      <c r="G37" s="13"/>
      <c r="H37" s="26">
        <f>'Price guide'!G30</f>
        <v>1.1336134453781512</v>
      </c>
      <c r="I37" s="15"/>
      <c r="J37" s="37"/>
      <c r="K37" s="16"/>
      <c r="L37" s="16"/>
      <c r="M37" s="14"/>
      <c r="N37" s="26">
        <f t="shared" si="0"/>
        <v>1.1336134453781512</v>
      </c>
    </row>
    <row r="38" spans="1:217" s="7" customFormat="1">
      <c r="A38" s="27"/>
      <c r="B38" s="13"/>
      <c r="C38" s="17" t="str">
        <f>'Price guide'!C31</f>
        <v>Kiel</v>
      </c>
      <c r="D38" s="17"/>
      <c r="E38" s="13"/>
      <c r="F38" s="18"/>
      <c r="G38" s="17"/>
      <c r="H38" s="26">
        <f>'Price guide'!G31</f>
        <v>1.142016806722689</v>
      </c>
      <c r="I38" s="15"/>
      <c r="J38" s="38"/>
      <c r="K38" s="19"/>
      <c r="L38" s="16"/>
      <c r="M38" s="18"/>
      <c r="N38" s="26">
        <f t="shared" si="0"/>
        <v>1.142016806722689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</row>
    <row r="39" spans="1:217">
      <c r="A39" s="21"/>
      <c r="B39" s="13"/>
      <c r="C39" s="13" t="str">
        <f>'Price guide'!C32</f>
        <v>Molfsee Syd f. Kiel</v>
      </c>
      <c r="D39" s="13"/>
      <c r="E39" s="13"/>
      <c r="F39" s="14"/>
      <c r="G39" s="13"/>
      <c r="H39" s="26">
        <f>'Price guide'!G32</f>
        <v>1.150420168067227</v>
      </c>
      <c r="I39" s="15"/>
      <c r="J39" s="37"/>
      <c r="K39" s="16"/>
      <c r="L39" s="16"/>
      <c r="M39" s="14"/>
      <c r="N39" s="26">
        <f t="shared" si="0"/>
        <v>1.150420168067227</v>
      </c>
    </row>
    <row r="40" spans="1:217" s="7" customFormat="1">
      <c r="A40" s="27"/>
      <c r="B40" s="13"/>
      <c r="C40" s="17" t="str">
        <f>'Price guide'!C33</f>
        <v>Schopsdorf</v>
      </c>
      <c r="D40" s="17"/>
      <c r="E40" s="13"/>
      <c r="F40" s="18"/>
      <c r="G40" s="17"/>
      <c r="H40" s="26">
        <f>'Price guide'!G33</f>
        <v>1.142016806722689</v>
      </c>
      <c r="I40" s="15"/>
      <c r="J40" s="38"/>
      <c r="K40" s="19"/>
      <c r="L40" s="16"/>
      <c r="M40" s="18"/>
      <c r="N40" s="26">
        <f t="shared" si="0"/>
        <v>1.142016806722689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</row>
    <row r="41" spans="1:217">
      <c r="A41" s="21"/>
      <c r="B41" s="13"/>
      <c r="C41" s="13" t="str">
        <f>'Price guide'!C34</f>
        <v>Reinfeld</v>
      </c>
      <c r="D41" s="13"/>
      <c r="E41" s="13"/>
      <c r="F41" s="14"/>
      <c r="G41" s="13"/>
      <c r="H41" s="26">
        <f>'Price guide'!G34</f>
        <v>1.150420168067227</v>
      </c>
      <c r="I41" s="15"/>
      <c r="J41" s="37"/>
      <c r="K41" s="16"/>
      <c r="L41" s="16"/>
      <c r="M41" s="14"/>
      <c r="N41" s="26">
        <f t="shared" si="0"/>
        <v>1.150420168067227</v>
      </c>
    </row>
    <row r="42" spans="1:217" s="7" customFormat="1">
      <c r="A42" s="27"/>
      <c r="B42" s="13"/>
      <c r="C42" s="17" t="str">
        <f>'Price guide'!C35</f>
        <v>Agip Holdorf</v>
      </c>
      <c r="D42" s="17"/>
      <c r="E42" s="20"/>
      <c r="F42" s="18"/>
      <c r="G42" s="17"/>
      <c r="H42" s="26">
        <f>'Price guide'!G35</f>
        <v>1.1756302521008404</v>
      </c>
      <c r="I42" s="15"/>
      <c r="J42" s="38"/>
      <c r="K42" s="19"/>
      <c r="L42" s="16"/>
      <c r="M42" s="18"/>
      <c r="N42" s="26">
        <f t="shared" si="0"/>
        <v>1.1756302521008404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</row>
    <row r="43" spans="1:217">
      <c r="A43" s="21"/>
      <c r="B43" s="13"/>
      <c r="C43" s="13"/>
      <c r="D43" s="13"/>
      <c r="E43" s="20"/>
      <c r="F43" s="14"/>
      <c r="G43" s="13"/>
      <c r="H43" s="26"/>
      <c r="I43" s="15"/>
      <c r="J43" s="37"/>
      <c r="K43" s="16"/>
      <c r="L43" s="16"/>
      <c r="M43" s="14"/>
      <c r="N43" s="26">
        <f t="shared" si="0"/>
        <v>0</v>
      </c>
    </row>
    <row r="44" spans="1:217" s="7" customFormat="1">
      <c r="A44" s="27"/>
      <c r="B44" s="13"/>
      <c r="C44" s="17"/>
      <c r="D44" s="17"/>
      <c r="E44" s="20"/>
      <c r="F44" s="18"/>
      <c r="G44" s="17"/>
      <c r="H44" s="26"/>
      <c r="I44" s="15"/>
      <c r="J44" s="38"/>
      <c r="K44" s="19"/>
      <c r="L44" s="16"/>
      <c r="M44" s="18"/>
      <c r="N44" s="26">
        <f t="shared" si="0"/>
        <v>0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</row>
    <row r="45" spans="1:217" s="7" customFormat="1">
      <c r="A45" s="21" t="s">
        <v>4</v>
      </c>
      <c r="B45" s="13"/>
      <c r="C45" s="13" t="str">
        <f>'Price guide'!C36</f>
        <v>Average</v>
      </c>
      <c r="D45" s="13"/>
      <c r="E45" s="13"/>
      <c r="F45" s="14"/>
      <c r="G45" s="13"/>
      <c r="H45" s="26">
        <f>'Price guide'!G36</f>
        <v>1.1504065040650406</v>
      </c>
      <c r="I45" s="15"/>
      <c r="J45" s="37"/>
      <c r="K45" s="16"/>
      <c r="L45" s="16"/>
      <c r="M45" s="14"/>
      <c r="N45" s="26">
        <f t="shared" si="0"/>
        <v>1.1504065040650406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</row>
    <row r="46" spans="1:217" s="7" customFormat="1">
      <c r="A46" s="27" t="s">
        <v>35</v>
      </c>
      <c r="B46" s="13"/>
      <c r="C46" s="17" t="str">
        <f>'Price guide'!C37</f>
        <v xml:space="preserve">Venlo  </v>
      </c>
      <c r="D46" s="17"/>
      <c r="E46" s="20"/>
      <c r="F46" s="18"/>
      <c r="G46" s="17"/>
      <c r="H46" s="26">
        <f>'Price guide'!G37</f>
        <v>1.1950413223140497</v>
      </c>
      <c r="I46" s="15"/>
      <c r="J46" s="38"/>
      <c r="K46" s="19"/>
      <c r="L46" s="16"/>
      <c r="M46" s="18"/>
      <c r="N46" s="26">
        <f t="shared" si="0"/>
        <v>1.1950413223140497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</row>
    <row r="47" spans="1:217">
      <c r="A47" s="21"/>
      <c r="B47" s="13"/>
      <c r="C47" s="13" t="str">
        <f>'Price guide'!C38</f>
        <v>Breda Autodieseloil</v>
      </c>
      <c r="D47" s="13"/>
      <c r="E47" s="20"/>
      <c r="F47" s="14"/>
      <c r="G47" s="13"/>
      <c r="H47" s="26">
        <f>'Price guide'!G38</f>
        <v>1.4850413223140495</v>
      </c>
      <c r="I47" s="15"/>
      <c r="J47" s="37"/>
      <c r="K47" s="16"/>
      <c r="L47" s="16"/>
      <c r="M47" s="14"/>
      <c r="N47" s="26">
        <f t="shared" si="0"/>
        <v>1.4850413223140495</v>
      </c>
    </row>
    <row r="48" spans="1:217" s="7" customFormat="1">
      <c r="A48" s="27" t="s">
        <v>26</v>
      </c>
      <c r="B48" s="13"/>
      <c r="C48" s="17" t="str">
        <f>'Price guide'!C39</f>
        <v>Average Prices</v>
      </c>
      <c r="D48" s="17"/>
      <c r="E48" s="13"/>
      <c r="F48" s="18"/>
      <c r="G48" s="17"/>
      <c r="H48" s="26">
        <f>'Price guide'!G39</f>
        <v>1.06877923630405</v>
      </c>
      <c r="I48" s="15"/>
      <c r="J48" s="38"/>
      <c r="K48" s="19"/>
      <c r="L48" s="16"/>
      <c r="M48" s="18"/>
      <c r="N48" s="26">
        <f t="shared" si="0"/>
        <v>1.06877923630405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</row>
    <row r="49" spans="1:217">
      <c r="A49" s="21" t="s">
        <v>38</v>
      </c>
      <c r="B49" s="13"/>
      <c r="C49" s="13" t="str">
        <f>'Price guide'!C40</f>
        <v>General</v>
      </c>
      <c r="D49" s="13"/>
      <c r="E49" s="13"/>
      <c r="F49" s="14"/>
      <c r="G49" s="13"/>
      <c r="H49" s="26">
        <f>'Price guide'!G40</f>
        <v>1.3778688524590164</v>
      </c>
      <c r="I49" s="15"/>
      <c r="J49" s="37"/>
      <c r="K49" s="16"/>
      <c r="L49" s="16"/>
      <c r="M49" s="14"/>
      <c r="N49" s="26">
        <f t="shared" si="0"/>
        <v>1.3778688524590164</v>
      </c>
    </row>
    <row r="50" spans="1:217" s="7" customFormat="1">
      <c r="A50" s="27" t="s">
        <v>110</v>
      </c>
      <c r="B50" s="17"/>
      <c r="C50" s="17" t="str">
        <f>'Price guide'!C41</f>
        <v>General</v>
      </c>
      <c r="D50" s="17"/>
      <c r="E50" s="17"/>
      <c r="F50" s="18"/>
      <c r="G50" s="17"/>
      <c r="H50" s="26">
        <f>'Price guide'!G41</f>
        <v>1.2634146341463415</v>
      </c>
      <c r="I50" s="15"/>
      <c r="J50" s="38"/>
      <c r="K50" s="19"/>
      <c r="L50" s="19"/>
      <c r="M50" s="18"/>
      <c r="N50" s="26">
        <f t="shared" si="0"/>
        <v>1.2634146341463415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</row>
    <row r="51" spans="1:217">
      <c r="A51" s="21" t="s">
        <v>31</v>
      </c>
      <c r="B51" s="13"/>
      <c r="C51" s="13" t="str">
        <f>'Price guide'!C42</f>
        <v>Average Pumpprice </v>
      </c>
      <c r="D51" s="13"/>
      <c r="E51" s="20"/>
      <c r="F51" s="14"/>
      <c r="G51" s="13"/>
      <c r="H51" s="26">
        <f>'Price guide'!G42</f>
        <v>1.0570247933884298</v>
      </c>
      <c r="I51" s="15"/>
      <c r="J51" s="37"/>
      <c r="K51" s="16"/>
      <c r="L51" s="16"/>
      <c r="M51" s="14"/>
      <c r="N51" s="26">
        <f t="shared" si="0"/>
        <v>1.0570247933884298</v>
      </c>
    </row>
    <row r="52" spans="1:217">
      <c r="A52" s="27" t="s">
        <v>82</v>
      </c>
      <c r="B52" s="17"/>
      <c r="C52" s="17" t="str">
        <f>'Price guide'!C43</f>
        <v>list price</v>
      </c>
      <c r="D52" s="17"/>
      <c r="E52" s="43"/>
      <c r="F52" s="18"/>
      <c r="G52" s="17"/>
      <c r="H52" s="26">
        <f>'Price guide'!G43</f>
        <v>1.0914605657212448</v>
      </c>
      <c r="I52" s="15"/>
      <c r="J52" s="38"/>
      <c r="K52" s="19"/>
      <c r="L52" s="19"/>
      <c r="M52" s="18"/>
      <c r="N52" s="26">
        <f t="shared" si="0"/>
        <v>1.0914605657212448</v>
      </c>
    </row>
    <row r="53" spans="1:217" s="7" customFormat="1">
      <c r="A53" s="21" t="s">
        <v>44</v>
      </c>
      <c r="B53" s="13"/>
      <c r="C53" s="13" t="str">
        <f>'Price guide'!C44</f>
        <v xml:space="preserve"> </v>
      </c>
      <c r="D53" s="13"/>
      <c r="E53" s="13"/>
      <c r="F53" s="14"/>
      <c r="G53" s="13"/>
      <c r="H53" s="26">
        <f>'Price guide'!G44</f>
        <v>1.0391304347826089</v>
      </c>
      <c r="I53" s="15"/>
      <c r="J53" s="37"/>
      <c r="K53" s="16"/>
      <c r="L53" s="16"/>
      <c r="M53" s="14"/>
      <c r="N53" s="26">
        <f t="shared" si="0"/>
        <v>1.0391304347826089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</row>
    <row r="54" spans="1:217">
      <c r="A54" s="27" t="s">
        <v>41</v>
      </c>
      <c r="B54" s="17"/>
      <c r="C54" s="17" t="str">
        <f>'Price guide'!C45</f>
        <v xml:space="preserve">list price  </v>
      </c>
      <c r="D54" s="17"/>
      <c r="E54" s="17"/>
      <c r="F54" s="18"/>
      <c r="G54" s="17"/>
      <c r="H54" s="26">
        <f>'Price guide'!G45</f>
        <v>1.3662899619266331</v>
      </c>
      <c r="I54" s="15"/>
      <c r="J54" s="38"/>
      <c r="K54" s="19"/>
      <c r="L54" s="19"/>
      <c r="M54" s="18"/>
      <c r="N54" s="26">
        <f t="shared" si="0"/>
        <v>1.3662899619266331</v>
      </c>
    </row>
    <row r="55" spans="1:217" s="7" customFormat="1">
      <c r="A55" s="21" t="s">
        <v>32</v>
      </c>
      <c r="B55" s="13"/>
      <c r="C55" s="13" t="str">
        <f>'Price guide'!C46</f>
        <v xml:space="preserve">Average  </v>
      </c>
      <c r="D55" s="13"/>
      <c r="E55" s="13"/>
      <c r="F55" s="14"/>
      <c r="G55" s="13"/>
      <c r="H55" s="26">
        <f>'Price guide'!G46</f>
        <v>1.0566634305132874</v>
      </c>
      <c r="I55" s="15"/>
      <c r="J55" s="37"/>
      <c r="K55" s="16"/>
      <c r="L55" s="16"/>
      <c r="M55" s="14"/>
      <c r="N55" s="26">
        <f t="shared" si="0"/>
        <v>1.0566634305132874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</row>
    <row r="56" spans="1:217">
      <c r="A56" s="27" t="s">
        <v>75</v>
      </c>
      <c r="B56" s="17"/>
      <c r="C56" s="17" t="str">
        <f>'Price guide'!C47</f>
        <v>Average</v>
      </c>
      <c r="D56" s="17"/>
      <c r="E56" s="17"/>
      <c r="F56" s="18"/>
      <c r="G56" s="17"/>
      <c r="H56" s="26">
        <f>'Price guide'!G47</f>
        <v>1.0784935487454004</v>
      </c>
      <c r="I56" s="15"/>
      <c r="J56" s="38"/>
      <c r="K56" s="19"/>
      <c r="L56" s="19"/>
      <c r="M56" s="18"/>
      <c r="N56" s="26">
        <f t="shared" si="0"/>
        <v>1.0784935487454004</v>
      </c>
    </row>
    <row r="57" spans="1:217" s="5" customFormat="1">
      <c r="A57" s="21" t="s">
        <v>61</v>
      </c>
      <c r="B57" s="13"/>
      <c r="C57" s="17" t="str">
        <f>'Price guide'!C48</f>
        <v>Pumpprice</v>
      </c>
      <c r="D57" s="17"/>
      <c r="E57" s="17"/>
      <c r="F57" s="18"/>
      <c r="G57" s="17"/>
      <c r="H57" s="26">
        <f>'Price guide'!G48</f>
        <v>0.68678371474490019</v>
      </c>
      <c r="I57" s="15"/>
      <c r="J57" s="38"/>
      <c r="K57" s="19"/>
      <c r="L57" s="19"/>
      <c r="M57" s="18"/>
      <c r="N57" s="26">
        <f>H57-J57</f>
        <v>0.68678371474490019</v>
      </c>
    </row>
    <row r="58" spans="1:217" s="7" customFormat="1">
      <c r="A58" s="27" t="s">
        <v>71</v>
      </c>
      <c r="B58" s="17"/>
      <c r="C58" s="17" t="str">
        <f>'Price guide'!C49</f>
        <v>Average</v>
      </c>
      <c r="D58" s="17"/>
      <c r="E58" s="17"/>
      <c r="F58" s="18"/>
      <c r="G58" s="17"/>
      <c r="H58" s="26">
        <f>'Price guide'!F49</f>
        <v>1.4631645369932165</v>
      </c>
      <c r="I58" s="15"/>
      <c r="J58" s="38"/>
      <c r="K58" s="19"/>
      <c r="L58" s="19"/>
      <c r="M58" s="18"/>
      <c r="N58" s="26">
        <f t="shared" si="0"/>
        <v>1.4631645369932165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</row>
    <row r="59" spans="1:217">
      <c r="A59" s="21" t="s">
        <v>33</v>
      </c>
      <c r="B59" s="13"/>
      <c r="C59" s="13" t="str">
        <f>'Price guide'!C50</f>
        <v>Average</v>
      </c>
      <c r="D59" s="13"/>
      <c r="E59" s="13"/>
      <c r="F59" s="14"/>
      <c r="G59" s="13"/>
      <c r="H59" s="26">
        <f>'Price guide'!G50</f>
        <v>1.1541666666666668</v>
      </c>
      <c r="I59" s="15"/>
      <c r="J59" s="37"/>
      <c r="K59" s="16"/>
      <c r="L59" s="16"/>
      <c r="M59" s="14"/>
      <c r="N59" s="26">
        <f t="shared" si="0"/>
        <v>1.1541666666666668</v>
      </c>
    </row>
    <row r="60" spans="1:217">
      <c r="A60" s="27" t="s">
        <v>34</v>
      </c>
      <c r="B60" s="17"/>
      <c r="C60" s="17" t="str">
        <f>'Price guide'!C51</f>
        <v>Average</v>
      </c>
      <c r="D60" s="17"/>
      <c r="E60" s="17"/>
      <c r="F60" s="18"/>
      <c r="G60" s="17"/>
      <c r="H60" s="26">
        <f>'Price guide'!G51</f>
        <v>1.1278688524590164</v>
      </c>
      <c r="I60" s="15"/>
      <c r="J60" s="38"/>
      <c r="K60" s="19"/>
      <c r="L60" s="19"/>
      <c r="M60" s="18"/>
      <c r="N60" s="26">
        <f t="shared" si="0"/>
        <v>1.1278688524590164</v>
      </c>
    </row>
    <row r="61" spans="1:217" s="7" customFormat="1">
      <c r="A61" s="21" t="s">
        <v>36</v>
      </c>
      <c r="B61" s="13"/>
      <c r="C61" s="13" t="str">
        <f>'Price guide'!C52</f>
        <v>Briviesca</v>
      </c>
      <c r="D61" s="13"/>
      <c r="E61" s="20"/>
      <c r="F61" s="14"/>
      <c r="G61" s="13"/>
      <c r="H61" s="26">
        <f>'Price guide'!G52</f>
        <v>1.1479338842975206</v>
      </c>
      <c r="I61" s="15"/>
      <c r="J61" s="37"/>
      <c r="K61" s="16"/>
      <c r="L61" s="16"/>
      <c r="M61" s="14"/>
      <c r="N61" s="26">
        <f t="shared" si="0"/>
        <v>1.1479338842975206</v>
      </c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</row>
    <row r="62" spans="1:217">
      <c r="A62" s="27"/>
      <c r="B62" s="17"/>
      <c r="C62" s="17" t="str">
        <f>'Price guide'!C53</f>
        <v>BP La Junquera</v>
      </c>
      <c r="D62" s="17"/>
      <c r="E62" s="17"/>
      <c r="F62" s="18"/>
      <c r="G62" s="17"/>
      <c r="H62" s="26">
        <f>'Price guide'!G53</f>
        <v>1.1347107438016528</v>
      </c>
      <c r="I62" s="15"/>
      <c r="J62" s="38"/>
      <c r="K62" s="19"/>
      <c r="L62" s="19"/>
      <c r="M62" s="18"/>
      <c r="N62" s="26">
        <f t="shared" si="0"/>
        <v>1.1347107438016528</v>
      </c>
    </row>
    <row r="63" spans="1:217" s="7" customFormat="1">
      <c r="A63" s="21"/>
      <c r="B63" s="13"/>
      <c r="C63" s="13" t="str">
        <f>'Price guide'!C54</f>
        <v>IRUN Cepsa</v>
      </c>
      <c r="D63" s="13"/>
      <c r="E63" s="13"/>
      <c r="F63" s="14"/>
      <c r="G63" s="13"/>
      <c r="H63" s="26">
        <f>'Price guide'!G54</f>
        <v>1.115702479338843</v>
      </c>
      <c r="I63" s="15"/>
      <c r="J63" s="37"/>
      <c r="K63" s="16"/>
      <c r="L63" s="16"/>
      <c r="M63" s="14"/>
      <c r="N63" s="26">
        <f t="shared" si="0"/>
        <v>1.115702479338843</v>
      </c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</row>
    <row r="64" spans="1:217">
      <c r="A64" s="27"/>
      <c r="B64" s="17"/>
      <c r="C64" s="17"/>
      <c r="D64" s="17"/>
      <c r="E64" s="17"/>
      <c r="F64" s="18"/>
      <c r="G64" s="17"/>
      <c r="H64" s="26"/>
      <c r="I64" s="15"/>
      <c r="J64" s="38"/>
      <c r="K64" s="19"/>
      <c r="L64" s="19"/>
      <c r="M64" s="18"/>
      <c r="N64" s="26">
        <f t="shared" ref="N64:N70" si="1">H64-J64</f>
        <v>0</v>
      </c>
    </row>
    <row r="65" spans="1:217">
      <c r="A65" s="21"/>
      <c r="B65" s="13"/>
      <c r="C65" s="13"/>
      <c r="D65" s="13"/>
      <c r="E65" s="13"/>
      <c r="F65" s="14"/>
      <c r="G65" s="13"/>
      <c r="H65" s="26"/>
      <c r="I65" s="15"/>
      <c r="J65" s="37"/>
      <c r="K65" s="16"/>
      <c r="L65" s="16"/>
      <c r="M65" s="14"/>
      <c r="N65" s="26">
        <f t="shared" si="1"/>
        <v>0</v>
      </c>
    </row>
    <row r="66" spans="1:217">
      <c r="A66" s="27" t="s">
        <v>40</v>
      </c>
      <c r="B66" s="17"/>
      <c r="C66" s="17" t="str">
        <f>'Price guide'!C55</f>
        <v>,</v>
      </c>
      <c r="D66" s="17"/>
      <c r="E66" s="43"/>
      <c r="F66" s="18"/>
      <c r="G66" s="17"/>
      <c r="H66" s="26">
        <f>'Price guide'!G55</f>
        <v>1.2997847147470398</v>
      </c>
      <c r="I66" s="15"/>
      <c r="J66" s="38"/>
      <c r="K66" s="19"/>
      <c r="L66" s="19"/>
      <c r="M66" s="18"/>
      <c r="N66" s="26">
        <f t="shared" si="1"/>
        <v>1.2997847147470398</v>
      </c>
    </row>
    <row r="67" spans="1:217">
      <c r="A67" s="21"/>
      <c r="B67" s="13"/>
      <c r="C67" s="13"/>
      <c r="D67" s="13"/>
      <c r="E67" s="20"/>
      <c r="F67" s="14"/>
      <c r="G67" s="13"/>
      <c r="H67" s="26"/>
      <c r="I67" s="15"/>
      <c r="J67" s="37"/>
      <c r="K67" s="16"/>
      <c r="L67" s="16"/>
      <c r="M67" s="14"/>
      <c r="N67" s="26">
        <f t="shared" si="1"/>
        <v>0</v>
      </c>
    </row>
    <row r="68" spans="1:217">
      <c r="A68" s="27"/>
      <c r="B68" s="17"/>
      <c r="C68" s="17"/>
      <c r="D68" s="17"/>
      <c r="E68" s="43"/>
      <c r="F68" s="18"/>
      <c r="G68" s="17"/>
      <c r="H68" s="26"/>
      <c r="I68" s="15"/>
      <c r="J68" s="38"/>
      <c r="K68" s="19"/>
      <c r="L68" s="19"/>
      <c r="M68" s="18"/>
      <c r="N68" s="26">
        <f t="shared" si="1"/>
        <v>0</v>
      </c>
    </row>
    <row r="69" spans="1:217">
      <c r="A69" s="21" t="s">
        <v>72</v>
      </c>
      <c r="B69" s="13"/>
      <c r="C69" s="13" t="str">
        <f>'Price guide'!C56</f>
        <v>Average</v>
      </c>
      <c r="D69" s="13"/>
      <c r="E69" s="20"/>
      <c r="F69" s="14"/>
      <c r="G69" s="13"/>
      <c r="H69" s="26">
        <f>'Price guide'!G56</f>
        <v>1.4466402921299721</v>
      </c>
      <c r="I69" s="15"/>
      <c r="J69" s="37"/>
      <c r="K69" s="16"/>
      <c r="L69" s="16"/>
      <c r="M69" s="14"/>
      <c r="N69" s="26">
        <f t="shared" si="1"/>
        <v>1.4466402921299721</v>
      </c>
    </row>
    <row r="70" spans="1:217">
      <c r="A70" s="27" t="s">
        <v>21</v>
      </c>
      <c r="B70" s="17"/>
      <c r="C70" s="17" t="str">
        <f>'Price guide'!C57</f>
        <v>Lancaster</v>
      </c>
      <c r="D70" s="17"/>
      <c r="E70" s="17"/>
      <c r="F70" s="18"/>
      <c r="G70" s="17"/>
      <c r="H70" s="26">
        <f>'Price guide'!G57</f>
        <v>1.4109831169622722</v>
      </c>
      <c r="I70" s="15"/>
      <c r="J70" s="38"/>
      <c r="K70" s="23"/>
      <c r="L70" s="23"/>
      <c r="M70" s="18"/>
      <c r="N70" s="26">
        <f t="shared" si="1"/>
        <v>1.4109831169622722</v>
      </c>
    </row>
    <row r="71" spans="1:217" s="7" customFormat="1">
      <c r="A71" s="24"/>
      <c r="B71" s="5"/>
      <c r="C71" s="2"/>
      <c r="D71" s="2"/>
      <c r="E71" s="5"/>
      <c r="F71" s="4"/>
      <c r="G71" s="2"/>
      <c r="H71" s="2"/>
      <c r="I71" s="5"/>
      <c r="J71" s="5"/>
      <c r="K71" s="5"/>
      <c r="L71" s="5"/>
      <c r="M71" s="5"/>
      <c r="N71" s="2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</row>
    <row r="72" spans="1:217">
      <c r="H72" s="2"/>
      <c r="I72" s="5"/>
      <c r="J72" s="2"/>
    </row>
    <row r="74" spans="1:217">
      <c r="H74" s="2"/>
      <c r="I74" s="5"/>
      <c r="J74" s="2"/>
    </row>
    <row r="75" spans="1:217">
      <c r="H75" s="2"/>
      <c r="I75" s="5"/>
      <c r="J75" s="2"/>
    </row>
    <row r="76" spans="1:217">
      <c r="A76" s="2"/>
      <c r="B76" s="2"/>
      <c r="F76" s="2"/>
      <c r="H76" s="2"/>
      <c r="I76" s="5"/>
      <c r="J76" s="2"/>
      <c r="L76" s="2"/>
    </row>
    <row r="78" spans="1:217"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</sheetData>
  <mergeCells count="3">
    <mergeCell ref="C1:D1"/>
    <mergeCell ref="F1:H1"/>
    <mergeCell ref="M1:N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11</vt:i4>
      </vt:variant>
      <vt:variant>
        <vt:lpstr>Navngivne områder</vt:lpstr>
      </vt:variant>
      <vt:variant>
        <vt:i4>6</vt:i4>
      </vt:variant>
    </vt:vector>
  </HeadingPairs>
  <TitlesOfParts>
    <vt:vector size="17" baseType="lpstr">
      <vt:lpstr>Price guide</vt:lpstr>
      <vt:lpstr>Denmark</vt:lpstr>
      <vt:lpstr>Ireland</vt:lpstr>
      <vt:lpstr>Baltic_Poland</vt:lpstr>
      <vt:lpstr>Norway</vt:lpstr>
      <vt:lpstr>Sweden</vt:lpstr>
      <vt:lpstr>DK_netcalc</vt:lpstr>
      <vt:lpstr>IE-netcalc</vt:lpstr>
      <vt:lpstr>Balt-PLnet_calc</vt:lpstr>
      <vt:lpstr>NOnet_calc</vt:lpstr>
      <vt:lpstr>SEnet_calc</vt:lpstr>
      <vt:lpstr>baltic</vt:lpstr>
      <vt:lpstr>denmark</vt:lpstr>
      <vt:lpstr>ireland</vt:lpstr>
      <vt:lpstr>norway</vt:lpstr>
      <vt:lpstr>sweden</vt:lpstr>
      <vt:lpstr>'Price guide'!Udskriftstitler</vt:lpstr>
    </vt:vector>
  </TitlesOfParts>
  <Company>Nordtranservices ApS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Kjer Hansen</dc:creator>
  <cp:lastModifiedBy>jjll¨¨</cp:lastModifiedBy>
  <cp:lastPrinted>2012-09-06T18:39:04Z</cp:lastPrinted>
  <dcterms:created xsi:type="dcterms:W3CDTF">1999-04-07T11:12:19Z</dcterms:created>
  <dcterms:modified xsi:type="dcterms:W3CDTF">2014-02-27T20:18:34Z</dcterms:modified>
</cp:coreProperties>
</file>