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 s="1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G42" i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7" i="1"/>
  <c r="H8" i="11" s="1"/>
  <c r="H7" i="17" s="1"/>
  <c r="N7" s="1"/>
  <c r="H8" i="8"/>
  <c r="H36" i="13"/>
  <c r="N36" s="1"/>
  <c r="H10" i="1"/>
  <c r="H11" i="11" s="1"/>
  <c r="H12" i="17" s="1"/>
  <c r="N12" s="1"/>
  <c r="H8" i="10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I38" i="1" l="1"/>
  <c r="H39" i="9" s="1"/>
  <c r="H47" i="16" s="1"/>
  <c r="N47" s="1"/>
  <c r="H39" i="8"/>
  <c r="F46" i="10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<sst xmlns="http://schemas.openxmlformats.org/spreadsheetml/2006/main" count="545" uniqueCount="166">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</sst>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10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165" fontId="5" fillId="3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166" fontId="5" fillId="3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9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 applyAlignment="1"/>
    <xf numFmtId="164" fontId="8" fillId="8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9" fillId="4" borderId="0" xfId="0" applyFont="1" applyFill="1" applyBorder="1"/>
    <xf numFmtId="0" fontId="8" fillId="4" borderId="0" xfId="0" applyFont="1" applyFill="1" applyBorder="1"/>
    <xf numFmtId="2" fontId="8" fillId="4" borderId="0" xfId="0" applyNumberFormat="1" applyFont="1" applyFill="1" applyBorder="1" applyAlignment="1"/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2" fontId="8" fillId="8" borderId="0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64" fontId="17" fillId="9" borderId="0" xfId="0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9" fontId="16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164" fontId="16" fillId="0" borderId="0" xfId="2" applyNumberFormat="1" applyFont="1" applyFill="1" applyAlignment="1">
      <alignment horizontal="right" vertical="top" wrapText="1"/>
    </xf>
    <xf numFmtId="0" fontId="16" fillId="0" borderId="0" xfId="2" applyFont="1" applyFill="1" applyAlignment="1">
      <alignment horizontal="center" vertical="top" wrapText="1"/>
    </xf>
    <xf numFmtId="9" fontId="16" fillId="0" borderId="0" xfId="2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6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center" vertical="top" wrapText="1"/>
    </xf>
    <xf numFmtId="9" fontId="16" fillId="0" borderId="0" xfId="1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vertical="top"/>
    </xf>
    <xf numFmtId="165" fontId="16" fillId="0" borderId="0" xfId="2" applyNumberFormat="1" applyFont="1" applyFill="1" applyAlignment="1">
      <alignment horizontal="center" vertical="top" wrapText="1"/>
    </xf>
    <xf numFmtId="164" fontId="16" fillId="0" borderId="0" xfId="1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vertical="top" wrapText="1"/>
    </xf>
    <xf numFmtId="49" fontId="16" fillId="0" borderId="0" xfId="1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horizontal="center" vertical="top" wrapText="1"/>
    </xf>
    <xf numFmtId="165" fontId="16" fillId="0" borderId="0" xfId="2" applyNumberFormat="1" applyFont="1" applyFill="1" applyAlignment="1">
      <alignment vertical="top" wrapText="1"/>
    </xf>
    <xf numFmtId="49" fontId="16" fillId="0" borderId="0" xfId="2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4" fontId="17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CC99FF"/>
      <color rgb="FFF3EAF3"/>
      <color rgb="FFF3F3F3"/>
      <color rgb="FF524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6" activePane="bottomLeft" state="frozen"/>
      <selection activeCell="E58" sqref="E58"/>
      <selection pane="bottomLeft" activeCell="E58" sqref="E58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164</v>
      </c>
      <c r="D1" s="71"/>
      <c r="E1" s="72" t="s">
        <v>73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127</v>
      </c>
      <c r="F3" s="49">
        <v>1.427</v>
      </c>
      <c r="G3" s="50">
        <f t="shared" ref="G3:G8" si="0">(F3/(1+P$23))</f>
        <v>1.1891666666666667</v>
      </c>
      <c r="H3" s="50">
        <f t="shared" ref="H3:H34" si="1">G3*P$14</f>
        <v>10.523530416666668</v>
      </c>
      <c r="I3" s="50">
        <f t="shared" ref="I3:I34" si="2">G3*P$16</f>
        <v>9.8195437500000011</v>
      </c>
      <c r="M3" s="66" t="s">
        <v>25</v>
      </c>
      <c r="N3" s="134" t="s">
        <v>84</v>
      </c>
      <c r="O3" s="135"/>
      <c r="P3" s="136"/>
    </row>
    <row r="4" spans="1:30">
      <c r="A4" s="52"/>
      <c r="B4" s="53"/>
      <c r="C4" s="67" t="s">
        <v>128</v>
      </c>
      <c r="D4" s="53"/>
      <c r="E4" s="54"/>
      <c r="F4" s="49">
        <v>1.379</v>
      </c>
      <c r="G4" s="55">
        <f t="shared" si="0"/>
        <v>1.1491666666666667</v>
      </c>
      <c r="H4" s="55">
        <f t="shared" si="1"/>
        <v>10.169550416666668</v>
      </c>
      <c r="I4" s="55">
        <f t="shared" si="2"/>
        <v>9.48924375</v>
      </c>
      <c r="J4" s="55"/>
      <c r="K4" s="55"/>
      <c r="L4" s="56"/>
      <c r="M4" s="67" t="s">
        <v>67</v>
      </c>
      <c r="N4" s="34" t="s">
        <v>85</v>
      </c>
      <c r="P4" s="44">
        <v>1.9558</v>
      </c>
    </row>
    <row r="5" spans="1:30">
      <c r="C5" s="68" t="s">
        <v>103</v>
      </c>
      <c r="F5" s="49">
        <v>1.411</v>
      </c>
      <c r="G5" s="50">
        <f t="shared" si="0"/>
        <v>1.1758333333333335</v>
      </c>
      <c r="H5" s="50">
        <f t="shared" si="1"/>
        <v>10.405537083333336</v>
      </c>
      <c r="I5" s="50">
        <f t="shared" si="2"/>
        <v>9.7094437500000019</v>
      </c>
      <c r="M5" s="66"/>
      <c r="N5" s="33" t="s">
        <v>86</v>
      </c>
      <c r="O5" s="31"/>
      <c r="P5" s="44">
        <v>27.355</v>
      </c>
    </row>
    <row r="6" spans="1:30">
      <c r="A6" s="52"/>
      <c r="B6" s="53"/>
      <c r="C6" s="67" t="s">
        <v>129</v>
      </c>
      <c r="D6" s="53"/>
      <c r="E6" s="54"/>
      <c r="F6" s="49">
        <v>1.399</v>
      </c>
      <c r="G6" s="55">
        <f t="shared" si="0"/>
        <v>1.1658333333333335</v>
      </c>
      <c r="H6" s="55">
        <f t="shared" si="1"/>
        <v>10.317042083333336</v>
      </c>
      <c r="I6" s="55">
        <f t="shared" si="2"/>
        <v>9.6268687500000016</v>
      </c>
      <c r="J6" s="55"/>
      <c r="K6" s="55"/>
      <c r="L6" s="56"/>
      <c r="M6" s="69"/>
      <c r="N6" s="34" t="s">
        <v>87</v>
      </c>
      <c r="P6" s="44">
        <v>7.4634999999999998</v>
      </c>
    </row>
    <row r="7" spans="1:30">
      <c r="C7" s="70" t="s">
        <v>64</v>
      </c>
      <c r="F7" s="49">
        <v>1.3160000000000001</v>
      </c>
      <c r="G7" s="50">
        <f t="shared" si="0"/>
        <v>1.0966666666666667</v>
      </c>
      <c r="H7" s="50">
        <f t="shared" si="1"/>
        <v>9.704951666666668</v>
      </c>
      <c r="I7" s="50">
        <f t="shared" si="2"/>
        <v>9.0557250000000007</v>
      </c>
      <c r="M7" s="68"/>
      <c r="N7" s="34" t="s">
        <v>88</v>
      </c>
      <c r="P7" s="44">
        <v>0.83545000000000003</v>
      </c>
    </row>
    <row r="8" spans="1:30">
      <c r="A8" s="52"/>
      <c r="B8" s="53"/>
      <c r="C8" s="67" t="s">
        <v>156</v>
      </c>
      <c r="D8" s="53"/>
      <c r="E8" s="54"/>
      <c r="F8" s="49">
        <v>1.349</v>
      </c>
      <c r="G8" s="55">
        <f t="shared" si="0"/>
        <v>1.1241666666666668</v>
      </c>
      <c r="H8" s="55">
        <f t="shared" si="1"/>
        <v>9.9483129166666675</v>
      </c>
      <c r="I8" s="55">
        <f t="shared" si="2"/>
        <v>9.2828062500000019</v>
      </c>
      <c r="J8" s="55"/>
      <c r="K8" s="55"/>
      <c r="L8" s="56"/>
      <c r="M8" s="69" t="s">
        <v>68</v>
      </c>
      <c r="N8" s="33" t="s">
        <v>89</v>
      </c>
      <c r="O8" s="31"/>
      <c r="P8" s="44">
        <v>311.7</v>
      </c>
    </row>
    <row r="9" spans="1:30">
      <c r="A9" s="52" t="s">
        <v>23</v>
      </c>
      <c r="B9" s="53"/>
      <c r="C9" s="69" t="s">
        <v>162</v>
      </c>
      <c r="D9" s="53"/>
      <c r="E9" s="54"/>
      <c r="F9" s="49">
        <v>1.4350000000000001</v>
      </c>
      <c r="G9" s="55">
        <f>(F9/(1+P$24))</f>
        <v>1.1859504132231407</v>
      </c>
      <c r="H9" s="55">
        <f t="shared" si="1"/>
        <v>10.495068181818183</v>
      </c>
      <c r="I9" s="55">
        <f t="shared" si="2"/>
        <v>9.7929855371900842</v>
      </c>
      <c r="J9" s="55"/>
      <c r="K9" s="55"/>
      <c r="L9" s="56"/>
      <c r="M9" s="67" t="s">
        <v>50</v>
      </c>
      <c r="N9" s="34" t="s">
        <v>90</v>
      </c>
      <c r="P9" s="44">
        <v>3.4527999999999999</v>
      </c>
    </row>
    <row r="10" spans="1:30" ht="25.5">
      <c r="C10" s="68" t="s">
        <v>161</v>
      </c>
      <c r="F10" s="49">
        <v>1.4350000000000001</v>
      </c>
      <c r="G10" s="50">
        <f>(F10/(1+P$24))</f>
        <v>1.1859504132231407</v>
      </c>
      <c r="H10" s="50">
        <f t="shared" si="1"/>
        <v>10.495068181818183</v>
      </c>
      <c r="I10" s="50">
        <f t="shared" si="2"/>
        <v>9.7929855371900842</v>
      </c>
      <c r="M10" s="66" t="s">
        <v>58</v>
      </c>
      <c r="N10" s="130"/>
      <c r="O10" s="131"/>
      <c r="P10" s="132"/>
    </row>
    <row r="11" spans="1:30">
      <c r="A11" s="52" t="s">
        <v>74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9.7659120734908154</v>
      </c>
      <c r="I11" s="55">
        <f t="shared" si="2"/>
        <v>9.1126073729420192</v>
      </c>
      <c r="J11" s="55"/>
      <c r="K11" s="55"/>
      <c r="L11" s="56"/>
      <c r="M11" s="67"/>
      <c r="N11" s="34" t="s">
        <v>91</v>
      </c>
      <c r="P11" s="44">
        <v>4.2230999999999996</v>
      </c>
    </row>
    <row r="12" spans="1:30" s="31" customFormat="1">
      <c r="A12" s="46" t="s">
        <v>81</v>
      </c>
      <c r="B12" s="47"/>
      <c r="C12" s="66" t="s">
        <v>22</v>
      </c>
      <c r="D12" s="47"/>
      <c r="E12" s="57">
        <v>37.1</v>
      </c>
      <c r="F12" s="59">
        <f>E12/P5</f>
        <v>1.356242003290075</v>
      </c>
      <c r="G12" s="50">
        <f>(F12/(1+P$26))</f>
        <v>1.1208611597438638</v>
      </c>
      <c r="H12" s="50">
        <f t="shared" si="1"/>
        <v>9.9190608331533241</v>
      </c>
      <c r="I12" s="50">
        <f t="shared" si="2"/>
        <v>9.2555110265849549</v>
      </c>
      <c r="J12" s="50"/>
      <c r="K12" s="50"/>
      <c r="L12" s="51"/>
      <c r="M12" s="66"/>
      <c r="N12" s="33" t="s">
        <v>92</v>
      </c>
      <c r="P12" s="44">
        <v>4.5058999999999996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1.3120960898230956</v>
      </c>
      <c r="G13" s="55">
        <f>(F13/(1+P$27))</f>
        <v>1.0496768718584764</v>
      </c>
      <c r="H13" s="55">
        <f t="shared" si="1"/>
        <v>9.2891154775115865</v>
      </c>
      <c r="I13" s="55">
        <f t="shared" si="2"/>
        <v>8.6677067693713692</v>
      </c>
      <c r="J13" s="55">
        <f>F13*P16</f>
        <v>10.834633461714212</v>
      </c>
      <c r="K13" s="55"/>
      <c r="L13" s="56"/>
      <c r="M13" s="67" t="s">
        <v>66</v>
      </c>
      <c r="N13" s="33" t="s">
        <v>148</v>
      </c>
      <c r="O13" s="31"/>
      <c r="P13" s="44">
        <v>50.81</v>
      </c>
    </row>
    <row r="14" spans="1:30">
      <c r="A14" s="46" t="s">
        <v>39</v>
      </c>
      <c r="C14" s="66" t="s">
        <v>97</v>
      </c>
      <c r="E14" s="57">
        <v>11.29</v>
      </c>
      <c r="F14" s="59">
        <f>E14/P6</f>
        <v>1.5126951162323305</v>
      </c>
      <c r="G14" s="50">
        <f>(F14/(1+P$28))</f>
        <v>1.2101560929858644</v>
      </c>
      <c r="H14" s="50">
        <f t="shared" si="1"/>
        <v>10.709276344878408</v>
      </c>
      <c r="I14" s="50">
        <f t="shared" si="2"/>
        <v>9.9928639378307746</v>
      </c>
      <c r="K14" s="50">
        <f>E14/(1+P28)</f>
        <v>9.032</v>
      </c>
      <c r="M14" s="66"/>
      <c r="N14" s="34" t="s">
        <v>93</v>
      </c>
      <c r="P14" s="44">
        <v>8.8495000000000008</v>
      </c>
    </row>
    <row r="15" spans="1:30">
      <c r="A15" s="52" t="s">
        <v>30</v>
      </c>
      <c r="B15" s="53"/>
      <c r="C15" s="69" t="s">
        <v>97</v>
      </c>
      <c r="D15" s="53"/>
      <c r="E15" s="54"/>
      <c r="F15" s="49">
        <v>1.345</v>
      </c>
      <c r="G15" s="60">
        <f>(F15/(1+P$29))</f>
        <v>1.1208333333333333</v>
      </c>
      <c r="H15" s="60">
        <f t="shared" si="1"/>
        <v>9.9188145833333348</v>
      </c>
      <c r="I15" s="60">
        <f t="shared" si="2"/>
        <v>9.2552812500000012</v>
      </c>
      <c r="J15" s="55"/>
      <c r="K15" s="55"/>
      <c r="L15" s="56"/>
      <c r="M15" s="67" t="s">
        <v>149</v>
      </c>
      <c r="N15" s="33" t="s">
        <v>94</v>
      </c>
      <c r="O15" s="31"/>
      <c r="P15" s="44">
        <v>1.216</v>
      </c>
    </row>
    <row r="16" spans="1:30">
      <c r="A16" s="61" t="s">
        <v>9</v>
      </c>
      <c r="B16" s="62"/>
      <c r="C16" s="66" t="s">
        <v>130</v>
      </c>
      <c r="D16" s="62"/>
      <c r="E16" s="63"/>
      <c r="F16" s="49">
        <v>1.319</v>
      </c>
      <c r="G16" s="60">
        <f>(F16/(1+P$31))</f>
        <v>1.0991666666666666</v>
      </c>
      <c r="H16" s="60">
        <f t="shared" si="1"/>
        <v>9.7270754166666666</v>
      </c>
      <c r="I16" s="60">
        <f t="shared" si="2"/>
        <v>9.0763687500000003</v>
      </c>
      <c r="J16" s="60"/>
      <c r="K16" s="60"/>
      <c r="L16" s="64"/>
      <c r="M16" s="66" t="s">
        <v>10</v>
      </c>
      <c r="N16" s="34" t="s">
        <v>95</v>
      </c>
      <c r="P16" s="44">
        <v>8.2575000000000003</v>
      </c>
    </row>
    <row r="17" spans="1:66">
      <c r="A17" s="52"/>
      <c r="B17" s="53"/>
      <c r="C17" s="67" t="s">
        <v>131</v>
      </c>
      <c r="D17" s="53"/>
      <c r="E17" s="54"/>
      <c r="F17" s="49">
        <v>1.319</v>
      </c>
      <c r="G17" s="55">
        <f>(F17/(1+P$31))</f>
        <v>1.0991666666666666</v>
      </c>
      <c r="H17" s="55">
        <f t="shared" si="1"/>
        <v>9.7270754166666666</v>
      </c>
      <c r="I17" s="55">
        <f t="shared" si="2"/>
        <v>9.0763687500000003</v>
      </c>
      <c r="J17" s="55"/>
      <c r="K17" s="55"/>
      <c r="L17" s="56"/>
      <c r="M17" s="67" t="s">
        <v>13</v>
      </c>
      <c r="N17" s="33" t="s">
        <v>96</v>
      </c>
      <c r="O17" s="31"/>
      <c r="P17" s="44">
        <v>7.6595000000000004</v>
      </c>
    </row>
    <row r="18" spans="1:66">
      <c r="A18" s="61"/>
      <c r="B18" s="62"/>
      <c r="C18" s="66" t="s">
        <v>157</v>
      </c>
      <c r="D18" s="62"/>
      <c r="E18" s="63"/>
      <c r="F18" s="49">
        <v>1.319</v>
      </c>
      <c r="G18" s="60">
        <f>(F18/(1+P$31))</f>
        <v>1.0991666666666666</v>
      </c>
      <c r="H18" s="60">
        <f t="shared" si="1"/>
        <v>9.7270754166666666</v>
      </c>
      <c r="I18" s="60">
        <f t="shared" si="2"/>
        <v>9.0763687500000003</v>
      </c>
      <c r="J18" s="60"/>
      <c r="K18" s="60"/>
      <c r="L18" s="64"/>
      <c r="M18" s="66" t="s">
        <v>53</v>
      </c>
      <c r="N18" s="35" t="s">
        <v>160</v>
      </c>
      <c r="O18" s="36"/>
      <c r="P18" s="45">
        <v>114.102</v>
      </c>
    </row>
    <row r="19" spans="1:66" s="31" customFormat="1">
      <c r="A19" s="53"/>
      <c r="B19" s="53"/>
      <c r="C19" s="67" t="s">
        <v>158</v>
      </c>
      <c r="D19" s="53"/>
      <c r="E19" s="54"/>
      <c r="F19" s="49">
        <v>1.3140000000000001</v>
      </c>
      <c r="G19" s="55">
        <f>(F19/(1+P$31))</f>
        <v>1.0950000000000002</v>
      </c>
      <c r="H19" s="55">
        <f t="shared" si="1"/>
        <v>9.6902025000000034</v>
      </c>
      <c r="I19" s="55">
        <f t="shared" si="2"/>
        <v>9.0419625000000021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159</v>
      </c>
      <c r="D20" s="62"/>
      <c r="E20" s="63"/>
      <c r="F20" s="49">
        <v>1.329</v>
      </c>
      <c r="G20" s="60">
        <f>(F20/(1+P$31))</f>
        <v>1.1074999999999999</v>
      </c>
      <c r="H20" s="60">
        <f t="shared" si="1"/>
        <v>9.8008212500000003</v>
      </c>
      <c r="I20" s="60">
        <f t="shared" si="2"/>
        <v>9.1451812500000003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151</v>
      </c>
      <c r="D21" s="53"/>
      <c r="E21" s="54"/>
      <c r="F21" s="49">
        <v>1.349</v>
      </c>
      <c r="G21" s="55">
        <f t="shared" ref="G21:G35" si="3">(F21/(1+P$32))</f>
        <v>1.1336134453781512</v>
      </c>
      <c r="H21" s="55">
        <f t="shared" si="1"/>
        <v>10.031912184873951</v>
      </c>
      <c r="I21" s="55">
        <f t="shared" si="2"/>
        <v>9.360813025210085</v>
      </c>
      <c r="J21" s="55">
        <f t="shared" ref="J21:J35" si="4">F21*P$16</f>
        <v>11.139367500000001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150</v>
      </c>
      <c r="D22" s="62"/>
      <c r="E22" s="63"/>
      <c r="F22" s="49">
        <v>1.329</v>
      </c>
      <c r="G22" s="60">
        <f t="shared" si="3"/>
        <v>1.1168067226890757</v>
      </c>
      <c r="H22" s="60">
        <f t="shared" si="1"/>
        <v>9.8831810924369758</v>
      </c>
      <c r="I22" s="60">
        <f t="shared" si="2"/>
        <v>9.2220315126050423</v>
      </c>
      <c r="J22" s="60">
        <f t="shared" si="4"/>
        <v>10.9742175</v>
      </c>
      <c r="K22" s="60"/>
      <c r="L22" s="64"/>
      <c r="M22" s="66" t="s">
        <v>14</v>
      </c>
      <c r="N22" s="134" t="s">
        <v>80</v>
      </c>
      <c r="O22" s="135"/>
      <c r="P22" s="136"/>
    </row>
    <row r="23" spans="1:66" s="31" customFormat="1">
      <c r="A23" s="52"/>
      <c r="B23" s="53"/>
      <c r="C23" s="67" t="s">
        <v>132</v>
      </c>
      <c r="D23" s="53"/>
      <c r="E23" s="54"/>
      <c r="F23" s="49">
        <v>1.349</v>
      </c>
      <c r="G23" s="55">
        <f t="shared" si="3"/>
        <v>1.1336134453781512</v>
      </c>
      <c r="H23" s="55">
        <f t="shared" si="1"/>
        <v>10.031912184873951</v>
      </c>
      <c r="I23" s="55">
        <f t="shared" si="2"/>
        <v>9.360813025210085</v>
      </c>
      <c r="J23" s="55">
        <f t="shared" si="4"/>
        <v>11.139367500000001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133</v>
      </c>
      <c r="D24" s="62"/>
      <c r="E24" s="63"/>
      <c r="F24" s="49">
        <v>1.3089999999999999</v>
      </c>
      <c r="G24" s="60">
        <f t="shared" si="3"/>
        <v>1.1000000000000001</v>
      </c>
      <c r="H24" s="60">
        <f t="shared" si="1"/>
        <v>9.7344500000000025</v>
      </c>
      <c r="I24" s="60">
        <f t="shared" si="2"/>
        <v>9.0832500000000014</v>
      </c>
      <c r="J24" s="60">
        <f t="shared" si="4"/>
        <v>10.809067499999999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134</v>
      </c>
      <c r="D25" s="53"/>
      <c r="E25" s="54"/>
      <c r="F25" s="49">
        <v>1.329</v>
      </c>
      <c r="G25" s="55">
        <f t="shared" si="3"/>
        <v>1.1168067226890757</v>
      </c>
      <c r="H25" s="55">
        <f t="shared" si="1"/>
        <v>9.8831810924369758</v>
      </c>
      <c r="I25" s="55">
        <f t="shared" si="2"/>
        <v>9.2220315126050423</v>
      </c>
      <c r="J25" s="55">
        <f t="shared" si="4"/>
        <v>10.9742175</v>
      </c>
      <c r="K25" s="55"/>
      <c r="L25" s="56"/>
      <c r="M25" s="67" t="s">
        <v>16</v>
      </c>
      <c r="N25" s="33" t="s">
        <v>74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153</v>
      </c>
      <c r="D26" s="62"/>
      <c r="E26" s="63"/>
      <c r="F26" s="49">
        <v>1.339</v>
      </c>
      <c r="G26" s="60">
        <f t="shared" si="3"/>
        <v>1.1252100840336134</v>
      </c>
      <c r="H26" s="60">
        <f t="shared" si="1"/>
        <v>9.9575466386554634</v>
      </c>
      <c r="I26" s="60">
        <f t="shared" si="2"/>
        <v>9.2914222689075636</v>
      </c>
      <c r="J26" s="60">
        <f t="shared" si="4"/>
        <v>11.0567925</v>
      </c>
      <c r="K26" s="60"/>
      <c r="L26" s="64"/>
      <c r="M26" s="66" t="s">
        <v>17</v>
      </c>
      <c r="N26" s="34" t="s">
        <v>81</v>
      </c>
      <c r="P26" s="39">
        <v>0.21</v>
      </c>
    </row>
    <row r="27" spans="1:66" s="31" customFormat="1">
      <c r="A27" s="52"/>
      <c r="B27" s="53"/>
      <c r="C27" s="67" t="s">
        <v>135</v>
      </c>
      <c r="D27" s="53"/>
      <c r="E27" s="54"/>
      <c r="F27" s="49">
        <v>1.359</v>
      </c>
      <c r="G27" s="55">
        <f t="shared" si="3"/>
        <v>1.142016806722689</v>
      </c>
      <c r="H27" s="55">
        <f t="shared" si="1"/>
        <v>10.106277731092437</v>
      </c>
      <c r="I27" s="55">
        <f t="shared" si="2"/>
        <v>9.4302037815126045</v>
      </c>
      <c r="J27" s="55">
        <f t="shared" si="4"/>
        <v>11.221942500000001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136</v>
      </c>
      <c r="D28" s="62"/>
      <c r="E28" s="63"/>
      <c r="F28" s="49">
        <v>1.359</v>
      </c>
      <c r="G28" s="60">
        <f t="shared" si="3"/>
        <v>1.142016806722689</v>
      </c>
      <c r="H28" s="60">
        <f t="shared" si="1"/>
        <v>10.106277731092437</v>
      </c>
      <c r="I28" s="60">
        <f t="shared" si="2"/>
        <v>9.4302037815126045</v>
      </c>
      <c r="J28" s="60">
        <f t="shared" si="4"/>
        <v>11.221942500000001</v>
      </c>
      <c r="K28" s="60"/>
      <c r="L28" s="64"/>
      <c r="M28" s="66" t="s">
        <v>125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137</v>
      </c>
      <c r="D29" s="53"/>
      <c r="E29" s="54"/>
      <c r="F29" s="49">
        <v>1.379</v>
      </c>
      <c r="G29" s="55">
        <f t="shared" si="3"/>
        <v>1.1588235294117648</v>
      </c>
      <c r="H29" s="55">
        <f t="shared" si="1"/>
        <v>10.255008823529414</v>
      </c>
      <c r="I29" s="55">
        <f t="shared" si="2"/>
        <v>9.568985294117649</v>
      </c>
      <c r="J29" s="55">
        <f t="shared" si="4"/>
        <v>11.3870925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138</v>
      </c>
      <c r="D30" s="62"/>
      <c r="E30" s="63"/>
      <c r="F30" s="49">
        <v>1.349</v>
      </c>
      <c r="G30" s="60">
        <f t="shared" si="3"/>
        <v>1.1336134453781512</v>
      </c>
      <c r="H30" s="60">
        <f t="shared" si="1"/>
        <v>10.031912184873951</v>
      </c>
      <c r="I30" s="60">
        <f t="shared" si="2"/>
        <v>9.360813025210085</v>
      </c>
      <c r="J30" s="60">
        <f t="shared" si="4"/>
        <v>11.139367500000001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139</v>
      </c>
      <c r="D31" s="53"/>
      <c r="E31" s="54"/>
      <c r="F31" s="49">
        <v>1.349</v>
      </c>
      <c r="G31" s="55">
        <f t="shared" si="3"/>
        <v>1.1336134453781512</v>
      </c>
      <c r="H31" s="55">
        <f t="shared" si="1"/>
        <v>10.031912184873951</v>
      </c>
      <c r="I31" s="55">
        <f t="shared" si="2"/>
        <v>9.360813025210085</v>
      </c>
      <c r="J31" s="55">
        <f t="shared" si="4"/>
        <v>11.139367500000001</v>
      </c>
      <c r="K31" s="55"/>
      <c r="L31" s="56"/>
      <c r="M31" s="67" t="s">
        <v>65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140</v>
      </c>
      <c r="D32" s="62"/>
      <c r="E32" s="63"/>
      <c r="F32" s="49">
        <v>1.359</v>
      </c>
      <c r="G32" s="60">
        <f t="shared" si="3"/>
        <v>1.142016806722689</v>
      </c>
      <c r="H32" s="60">
        <f t="shared" si="1"/>
        <v>10.106277731092437</v>
      </c>
      <c r="I32" s="60">
        <f t="shared" si="2"/>
        <v>9.4302037815126045</v>
      </c>
      <c r="J32" s="60">
        <f t="shared" si="4"/>
        <v>11.221942500000001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152</v>
      </c>
      <c r="D33" s="53"/>
      <c r="E33" s="54"/>
      <c r="F33" s="49">
        <v>1.379</v>
      </c>
      <c r="G33" s="55">
        <f t="shared" si="3"/>
        <v>1.1588235294117648</v>
      </c>
      <c r="H33" s="55">
        <f t="shared" si="1"/>
        <v>10.255008823529414</v>
      </c>
      <c r="I33" s="55">
        <f t="shared" si="2"/>
        <v>9.568985294117649</v>
      </c>
      <c r="J33" s="55">
        <f t="shared" si="4"/>
        <v>11.3870925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141</v>
      </c>
      <c r="D34" s="62"/>
      <c r="E34" s="63"/>
      <c r="F34" s="49">
        <v>1.339</v>
      </c>
      <c r="G34" s="60">
        <f t="shared" si="3"/>
        <v>1.1252100840336134</v>
      </c>
      <c r="H34" s="60">
        <f t="shared" si="1"/>
        <v>9.9575466386554634</v>
      </c>
      <c r="I34" s="60">
        <f t="shared" si="2"/>
        <v>9.2914222689075636</v>
      </c>
      <c r="J34" s="60">
        <f t="shared" si="4"/>
        <v>11.0567925</v>
      </c>
      <c r="K34" s="60"/>
      <c r="L34" s="64"/>
      <c r="M34" s="66" t="s">
        <v>69</v>
      </c>
      <c r="N34" s="34" t="s">
        <v>83</v>
      </c>
      <c r="P34" s="39">
        <v>0.21</v>
      </c>
    </row>
    <row r="35" spans="1:50" s="31" customFormat="1">
      <c r="A35" s="52"/>
      <c r="B35" s="53"/>
      <c r="C35" s="69" t="s">
        <v>142</v>
      </c>
      <c r="D35" s="53"/>
      <c r="E35" s="54"/>
      <c r="F35" s="49">
        <v>1.379</v>
      </c>
      <c r="G35" s="55">
        <f t="shared" si="3"/>
        <v>1.1588235294117648</v>
      </c>
      <c r="H35" s="55">
        <f t="shared" ref="H35:H58" si="5">G35*P$14</f>
        <v>10.255008823529414</v>
      </c>
      <c r="I35" s="55">
        <f t="shared" ref="I35:I58" si="6">G35*P$16</f>
        <v>9.568985294117649</v>
      </c>
      <c r="J35" s="55">
        <f t="shared" si="4"/>
        <v>11.3870925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10.180522357723579</v>
      </c>
      <c r="I36" s="60">
        <f t="shared" si="6"/>
        <v>9.4994817073170736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83</v>
      </c>
      <c r="B37" s="53"/>
      <c r="C37" s="69" t="s">
        <v>154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10.575518181818184</v>
      </c>
      <c r="I37" s="55">
        <f t="shared" si="6"/>
        <v>9.868053719008266</v>
      </c>
      <c r="J37" s="55"/>
      <c r="K37" s="55"/>
      <c r="L37" s="56"/>
      <c r="M37" s="69" t="s">
        <v>47</v>
      </c>
      <c r="N37" s="34" t="s">
        <v>110</v>
      </c>
      <c r="P37" s="39">
        <v>0.23</v>
      </c>
    </row>
    <row r="38" spans="1:50">
      <c r="A38" s="61"/>
      <c r="B38" s="62"/>
      <c r="C38" s="68" t="s">
        <v>155</v>
      </c>
      <c r="D38" s="62"/>
      <c r="E38" s="57">
        <v>1.4930000000000001</v>
      </c>
      <c r="F38" s="65">
        <f>(E38*1.19)</f>
        <v>1.77667</v>
      </c>
      <c r="G38" s="60">
        <f>(F38/(1+P$34))</f>
        <v>1.4683223140495869</v>
      </c>
      <c r="H38" s="60">
        <f t="shared" si="5"/>
        <v>12.993918318181821</v>
      </c>
      <c r="I38" s="60">
        <f t="shared" si="6"/>
        <v>12.124671508264464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1.3538658966955406</v>
      </c>
      <c r="G39" s="55">
        <f>(F39/(1+P$35))</f>
        <v>1.066036139130347</v>
      </c>
      <c r="H39" s="55">
        <f t="shared" si="5"/>
        <v>9.4338868132340075</v>
      </c>
      <c r="I39" s="55">
        <f t="shared" si="6"/>
        <v>8.8027934188688413</v>
      </c>
      <c r="J39" s="55">
        <f>F39*P16</f>
        <v>11.179547641963426</v>
      </c>
      <c r="K39" s="55"/>
      <c r="L39" s="56"/>
      <c r="M39" s="67"/>
      <c r="N39" s="34" t="s">
        <v>82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12.193450409836066</v>
      </c>
      <c r="I40" s="60">
        <f t="shared" si="6"/>
        <v>11.377752049180328</v>
      </c>
      <c r="J40" s="60">
        <f>F40*P16</f>
        <v>13.880857500000001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110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11.18058780487805</v>
      </c>
      <c r="I41" s="55">
        <f t="shared" si="6"/>
        <v>10.432646341463416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79</v>
      </c>
      <c r="D42" s="62"/>
      <c r="E42" s="133"/>
      <c r="F42" s="49">
        <v>1.2889999999999999</v>
      </c>
      <c r="G42" s="60">
        <f>(F42/(1+P$38))</f>
        <v>1.0652892561983471</v>
      </c>
      <c r="H42" s="60">
        <f t="shared" si="5"/>
        <v>9.4272772727272738</v>
      </c>
      <c r="I42" s="60">
        <f t="shared" si="6"/>
        <v>8.7966260330578514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82</v>
      </c>
      <c r="B43" s="53"/>
      <c r="C43" s="69" t="s">
        <v>147</v>
      </c>
      <c r="D43" s="53"/>
      <c r="E43" s="57">
        <v>4.5599999999999996</v>
      </c>
      <c r="F43" s="58">
        <f>E43/P9</f>
        <v>1.3206672845227061</v>
      </c>
      <c r="G43" s="55">
        <f>(F43/(1+P$39))</f>
        <v>1.0914605657212448</v>
      </c>
      <c r="H43" s="55">
        <f t="shared" si="5"/>
        <v>9.6588802763501569</v>
      </c>
      <c r="I43" s="55">
        <f t="shared" si="6"/>
        <v>9.0127356214431789</v>
      </c>
      <c r="J43" s="55"/>
      <c r="K43" s="55"/>
      <c r="L43" s="56"/>
      <c r="M43" s="67"/>
      <c r="N43" s="34" t="s">
        <v>75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149</v>
      </c>
      <c r="D44" s="62"/>
      <c r="E44" s="63"/>
      <c r="F44" s="49">
        <v>1.1950000000000001</v>
      </c>
      <c r="G44" s="60">
        <f>(F44/(1+P$40))</f>
        <v>1.0391304347826089</v>
      </c>
      <c r="H44" s="60">
        <f t="shared" si="5"/>
        <v>9.1957847826086976</v>
      </c>
      <c r="I44" s="60">
        <f t="shared" si="6"/>
        <v>8.5806195652173933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97</v>
      </c>
      <c r="D45" s="53"/>
      <c r="E45" s="57">
        <v>13.85</v>
      </c>
      <c r="F45" s="58">
        <f>E45/P16</f>
        <v>1.677263094156827</v>
      </c>
      <c r="G45" s="55">
        <f>(F45/(1+P$41))</f>
        <v>1.3418104753254616</v>
      </c>
      <c r="H45" s="55">
        <f t="shared" si="5"/>
        <v>11.874351801392674</v>
      </c>
      <c r="I45" s="55">
        <f t="shared" si="6"/>
        <v>11.08</v>
      </c>
      <c r="J45" s="55"/>
      <c r="K45" s="55">
        <f>E45/(1+P41)</f>
        <v>11.08</v>
      </c>
      <c r="L45" s="56"/>
      <c r="M45" s="67"/>
      <c r="N45" s="34" t="s">
        <v>70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5.47</v>
      </c>
      <c r="F46" s="65">
        <f>E46/P11</f>
        <v>1.2952570386682769</v>
      </c>
      <c r="G46" s="60">
        <f>(F46/(1+P$42))</f>
        <v>1.053054502982339</v>
      </c>
      <c r="H46" s="60">
        <f t="shared" si="5"/>
        <v>9.3190058241422111</v>
      </c>
      <c r="I46" s="60">
        <f t="shared" si="6"/>
        <v>8.6955975583766651</v>
      </c>
      <c r="J46" s="60"/>
      <c r="K46" s="60">
        <f>E46/(1+P42)</f>
        <v>4.4471544715447155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75</v>
      </c>
      <c r="B47" s="53"/>
      <c r="C47" s="67" t="s">
        <v>22</v>
      </c>
      <c r="D47" s="53"/>
      <c r="E47" s="57">
        <v>6.02</v>
      </c>
      <c r="F47" s="58">
        <f>E47/P12</f>
        <v>1.3360260991144943</v>
      </c>
      <c r="G47" s="55">
        <f>(F47/(1+P$43))</f>
        <v>1.077440402511689</v>
      </c>
      <c r="H47" s="55">
        <f t="shared" si="5"/>
        <v>9.5348088420271928</v>
      </c>
      <c r="I47" s="55">
        <f t="shared" si="6"/>
        <v>8.8969641237402719</v>
      </c>
      <c r="J47" s="55"/>
      <c r="K47" s="55"/>
      <c r="L47" s="56"/>
      <c r="M47" s="67"/>
      <c r="N47" s="34" t="s">
        <v>98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163</v>
      </c>
      <c r="D48" s="53"/>
      <c r="E48" s="57">
        <v>33.93</v>
      </c>
      <c r="F48" s="58">
        <f>E48/P13</f>
        <v>0.66778193269041519</v>
      </c>
      <c r="G48" s="55">
        <f>F48</f>
        <v>0.66778193269041519</v>
      </c>
      <c r="H48" s="55">
        <f t="shared" si="5"/>
        <v>5.9095362133438298</v>
      </c>
      <c r="I48" s="55">
        <f t="shared" si="6"/>
        <v>5.514209309191104</v>
      </c>
      <c r="J48" s="55">
        <f>I48</f>
        <v>5.514209309191104</v>
      </c>
      <c r="K48" s="55"/>
      <c r="L48" s="56"/>
      <c r="M48" s="67" t="s">
        <v>66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70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12.94827457012147</v>
      </c>
      <c r="I49" s="55">
        <f t="shared" si="6"/>
        <v>12.082081164221485</v>
      </c>
      <c r="J49" s="55">
        <f>I49</f>
        <v>12.082081164221485</v>
      </c>
      <c r="K49" s="55"/>
      <c r="L49" s="56"/>
      <c r="M49" s="67" t="s">
        <v>66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10.213797916666669</v>
      </c>
      <c r="I50" s="60">
        <f t="shared" si="6"/>
        <v>9.530531250000001</v>
      </c>
      <c r="J50" s="60"/>
      <c r="K50" s="60"/>
      <c r="L50" s="64"/>
      <c r="M50" s="66"/>
      <c r="N50" s="33" t="s">
        <v>72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9.9810754098360661</v>
      </c>
      <c r="I51" s="55">
        <f t="shared" si="6"/>
        <v>9.3133770491803283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143</v>
      </c>
      <c r="D52" s="62"/>
      <c r="E52" s="63"/>
      <c r="F52" s="49">
        <v>1.375</v>
      </c>
      <c r="G52" s="60">
        <f>(F52/(1+P$48))</f>
        <v>1.1363636363636365</v>
      </c>
      <c r="H52" s="60">
        <f t="shared" si="5"/>
        <v>10.056250000000002</v>
      </c>
      <c r="I52" s="60">
        <f t="shared" si="6"/>
        <v>9.3835227272727284</v>
      </c>
      <c r="J52" s="60"/>
      <c r="K52" s="60"/>
      <c r="L52" s="64"/>
      <c r="M52" s="66" t="s">
        <v>78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76</v>
      </c>
      <c r="D53" s="53"/>
      <c r="E53" s="54"/>
      <c r="F53" s="49">
        <v>1.357</v>
      </c>
      <c r="G53" s="55">
        <f>(F53/(1+P$48))</f>
        <v>1.1214876033057852</v>
      </c>
      <c r="H53" s="55">
        <f t="shared" si="5"/>
        <v>9.9246045454545477</v>
      </c>
      <c r="I53" s="55">
        <f t="shared" si="6"/>
        <v>9.2606838842975225</v>
      </c>
      <c r="J53" s="55"/>
      <c r="K53" s="55"/>
      <c r="L53" s="56"/>
      <c r="M53" s="67" t="s">
        <v>77</v>
      </c>
    </row>
    <row r="54" spans="1:50" s="31" customFormat="1">
      <c r="A54" s="61"/>
      <c r="B54" s="62"/>
      <c r="C54" s="66" t="s">
        <v>123</v>
      </c>
      <c r="D54" s="62"/>
      <c r="E54" s="63"/>
      <c r="F54" s="49">
        <v>1.3380000000000001</v>
      </c>
      <c r="G54" s="60">
        <f>(F54/(1+P$48))</f>
        <v>1.1057851239669423</v>
      </c>
      <c r="H54" s="60">
        <f t="shared" si="5"/>
        <v>9.7856454545454561</v>
      </c>
      <c r="I54" s="60">
        <f t="shared" si="6"/>
        <v>9.1310206611570255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126</v>
      </c>
      <c r="D55" s="53"/>
      <c r="E55" s="57">
        <v>14.27</v>
      </c>
      <c r="F55" s="58">
        <f>E55/P14</f>
        <v>1.6125204813831289</v>
      </c>
      <c r="G55" s="55">
        <f>(F55/(1+P$49))</f>
        <v>1.2900163851065032</v>
      </c>
      <c r="H55" s="55">
        <f t="shared" si="5"/>
        <v>11.416</v>
      </c>
      <c r="I55" s="55">
        <f t="shared" si="6"/>
        <v>10.65231030001695</v>
      </c>
      <c r="J55" s="55"/>
      <c r="K55" s="55">
        <f>E55/(1+P49)</f>
        <v>11.416</v>
      </c>
      <c r="L55" s="56"/>
      <c r="M55" s="67"/>
      <c r="Q55" s="1"/>
      <c r="R55" s="1"/>
      <c r="S55" s="1"/>
    </row>
    <row r="56" spans="1:50" s="31" customFormat="1">
      <c r="A56" s="61" t="s">
        <v>72</v>
      </c>
      <c r="B56" s="62"/>
      <c r="C56" s="68" t="s">
        <v>22</v>
      </c>
      <c r="D56" s="62"/>
      <c r="E56" s="57">
        <v>1.9</v>
      </c>
      <c r="F56" s="65">
        <f>E56/P15</f>
        <v>1.5625</v>
      </c>
      <c r="G56" s="60">
        <f>(F56/(1+P$50))</f>
        <v>1.4467592592592591</v>
      </c>
      <c r="H56" s="60">
        <f t="shared" si="5"/>
        <v>12.803096064814815</v>
      </c>
      <c r="I56" s="60">
        <f t="shared" si="6"/>
        <v>11.946614583333332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144</v>
      </c>
      <c r="D57" s="53"/>
      <c r="E57" s="57">
        <v>1.389</v>
      </c>
      <c r="F57" s="58">
        <f>E57/P7</f>
        <v>1.6625770542821234</v>
      </c>
      <c r="G57" s="55">
        <f>(F57/(1+P$51))</f>
        <v>1.3854808785684363</v>
      </c>
      <c r="H57" s="55">
        <f t="shared" si="5"/>
        <v>12.260813034891378</v>
      </c>
      <c r="I57" s="55">
        <f t="shared" si="6"/>
        <v>11.440608354778863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11.29</v>
      </c>
      <c r="F58" s="65">
        <f>E58/P6</f>
        <v>1.5126951162323305</v>
      </c>
      <c r="G58" s="60">
        <f>(F58/(1+P$28))</f>
        <v>1.2101560929858644</v>
      </c>
      <c r="H58" s="60">
        <f t="shared" si="5"/>
        <v>10.709276344878408</v>
      </c>
      <c r="I58" s="60">
        <f t="shared" si="6"/>
        <v>9.9928639378307746</v>
      </c>
      <c r="J58" s="60"/>
      <c r="K58" s="60">
        <f>E58/(1+P28)</f>
        <v>9.032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126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164</v>
      </c>
      <c r="D1" s="143"/>
      <c r="E1" s="10"/>
      <c r="F1" s="144" t="s">
        <v>105</v>
      </c>
      <c r="G1" s="144"/>
      <c r="H1" s="144"/>
      <c r="I1" s="11"/>
      <c r="J1" s="29" t="s">
        <v>104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Norway!H4</f>
        <v>9.8195437500000011</v>
      </c>
      <c r="I2" s="15"/>
      <c r="J2" s="37"/>
      <c r="K2" s="16"/>
      <c r="L2" s="16"/>
      <c r="N2" s="26">
        <f>H2-J2</f>
        <v>9.8195437500000011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9.48924375</v>
      </c>
      <c r="I3" s="15"/>
      <c r="J3" s="38"/>
      <c r="K3" s="19"/>
      <c r="L3" s="16"/>
      <c r="M3" s="18"/>
      <c r="N3" s="26">
        <f t="shared" ref="N3:N63" si="0">H3-J3</f>
        <v>9.48924375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9.7094437500000019</v>
      </c>
      <c r="I4" s="15"/>
      <c r="J4" s="37"/>
      <c r="K4" s="16"/>
      <c r="L4" s="16"/>
      <c r="M4" s="14"/>
      <c r="N4" s="26">
        <f t="shared" si="0"/>
        <v>9.7094437500000019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9.6268687500000016</v>
      </c>
      <c r="I5" s="15"/>
      <c r="J5" s="38"/>
      <c r="K5" s="19"/>
      <c r="L5" s="16"/>
      <c r="M5" s="18"/>
      <c r="N5" s="26">
        <f t="shared" si="0"/>
        <v>9.6268687500000016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Norway!H8</f>
        <v>9.0557250000000007</v>
      </c>
      <c r="I6" s="15"/>
      <c r="J6" s="37"/>
      <c r="K6" s="16"/>
      <c r="L6" s="16"/>
      <c r="M6" s="14"/>
      <c r="N6" s="26">
        <f t="shared" si="0"/>
        <v>9.0557250000000007</v>
      </c>
    </row>
    <row r="7" spans="1:111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Norway!H9</f>
        <v>9.2828062500000019</v>
      </c>
      <c r="I7" s="15"/>
      <c r="J7" s="38"/>
      <c r="K7" s="19"/>
      <c r="L7" s="16"/>
      <c r="M7" s="18"/>
      <c r="N7" s="26">
        <f t="shared" si="0"/>
        <v>9.2828062500000019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9.7929855371900842</v>
      </c>
      <c r="I10" s="15"/>
      <c r="J10" s="38"/>
      <c r="K10" s="19"/>
      <c r="L10" s="16"/>
      <c r="M10" s="18"/>
      <c r="N10" s="26">
        <f t="shared" si="0"/>
        <v>9.7929855371900842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9.7929855371900842</v>
      </c>
      <c r="I11" s="15"/>
      <c r="J11" s="37"/>
      <c r="K11" s="16"/>
      <c r="L11" s="16"/>
      <c r="M11" s="14"/>
      <c r="N11" s="26">
        <f t="shared" si="0"/>
        <v>9.7929855371900842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9.1126073729420192</v>
      </c>
      <c r="I14" s="15"/>
      <c r="J14" s="38"/>
      <c r="K14" s="19"/>
      <c r="L14" s="16"/>
      <c r="M14" s="18"/>
      <c r="N14" s="26">
        <f t="shared" si="0"/>
        <v>9.1126073729420192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9.2555110265849549</v>
      </c>
      <c r="I15" s="15"/>
      <c r="J15" s="37"/>
      <c r="K15" s="16"/>
      <c r="L15" s="16"/>
      <c r="M15" s="14"/>
      <c r="N15" s="26">
        <f t="shared" si="0"/>
        <v>9.2555110265849549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10.834633461714212</v>
      </c>
      <c r="I16" s="15"/>
      <c r="J16" s="38"/>
      <c r="K16" s="19"/>
      <c r="L16" s="16"/>
      <c r="M16" s="18"/>
      <c r="N16" s="26">
        <f t="shared" si="0"/>
        <v>10.834633461714212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9.9928639378307746</v>
      </c>
      <c r="I17" s="15"/>
      <c r="J17" s="37"/>
      <c r="K17" s="16"/>
      <c r="L17" s="16"/>
      <c r="M17" s="14"/>
      <c r="N17" s="26">
        <f t="shared" si="0"/>
        <v>9.9928639378307746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9.2552812500000012</v>
      </c>
      <c r="I20" s="15"/>
      <c r="J20" s="38"/>
      <c r="K20" s="19"/>
      <c r="L20" s="16"/>
      <c r="M20" s="18"/>
      <c r="N20" s="26">
        <f t="shared" si="0"/>
        <v>9.2552812500000012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9.0763687500000003</v>
      </c>
      <c r="I21" s="15"/>
      <c r="J21" s="37"/>
      <c r="K21" s="22"/>
      <c r="L21" s="22"/>
      <c r="M21" s="14"/>
      <c r="N21" s="26">
        <f t="shared" si="0"/>
        <v>9.0763687500000003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9.0763687500000003</v>
      </c>
      <c r="I22" s="15"/>
      <c r="J22" s="38"/>
      <c r="K22" s="23"/>
      <c r="L22" s="22"/>
      <c r="M22" s="18"/>
      <c r="N22" s="26">
        <f t="shared" si="0"/>
        <v>9.0763687500000003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9.0763687500000003</v>
      </c>
      <c r="I23" s="15"/>
      <c r="J23" s="37"/>
      <c r="K23" s="22"/>
      <c r="L23" s="22"/>
      <c r="M23" s="14"/>
      <c r="N23" s="26">
        <f t="shared" si="0"/>
        <v>9.0763687500000003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9.0419625000000021</v>
      </c>
      <c r="I24" s="15"/>
      <c r="J24" s="38"/>
      <c r="K24" s="23"/>
      <c r="L24" s="22"/>
      <c r="M24" s="18"/>
      <c r="N24" s="26">
        <f t="shared" si="0"/>
        <v>9.0419625000000021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9.1451812500000003</v>
      </c>
      <c r="I25" s="15"/>
      <c r="J25" s="37"/>
      <c r="K25" s="22"/>
      <c r="L25" s="22"/>
      <c r="M25" s="14"/>
      <c r="N25" s="26">
        <f t="shared" si="0"/>
        <v>9.1451812500000003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11.139367500000001</v>
      </c>
      <c r="I28" s="15"/>
      <c r="J28" s="38"/>
      <c r="K28" s="19"/>
      <c r="L28" s="16"/>
      <c r="M28" s="18"/>
      <c r="N28" s="26">
        <f t="shared" si="0"/>
        <v>11.139367500000001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10.9742175</v>
      </c>
      <c r="I29" s="15"/>
      <c r="J29" s="37"/>
      <c r="K29" s="16"/>
      <c r="L29" s="16"/>
      <c r="M29" s="14"/>
      <c r="N29" s="26">
        <f t="shared" si="0"/>
        <v>10.9742175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11.139367500000001</v>
      </c>
      <c r="I30" s="15"/>
      <c r="J30" s="38"/>
      <c r="K30" s="19"/>
      <c r="L30" s="16"/>
      <c r="M30" s="18"/>
      <c r="N30" s="26">
        <f t="shared" si="0"/>
        <v>11.139367500000001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10.809067499999999</v>
      </c>
      <c r="I31" s="15"/>
      <c r="J31" s="37"/>
      <c r="K31" s="16"/>
      <c r="L31" s="16"/>
      <c r="M31" s="14"/>
      <c r="N31" s="26">
        <f t="shared" si="0"/>
        <v>10.809067499999999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10.9742175</v>
      </c>
      <c r="I32" s="15"/>
      <c r="J32" s="38"/>
      <c r="K32" s="19"/>
      <c r="L32" s="16"/>
      <c r="M32" s="18"/>
      <c r="N32" s="26">
        <f t="shared" si="0"/>
        <v>10.9742175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11.0567925</v>
      </c>
      <c r="I33" s="15"/>
      <c r="J33" s="37"/>
      <c r="K33" s="16"/>
      <c r="L33" s="16"/>
      <c r="M33" s="14"/>
      <c r="N33" s="26">
        <f t="shared" si="0"/>
        <v>11.0567925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11.221942500000001</v>
      </c>
      <c r="I34" s="15"/>
      <c r="J34" s="38"/>
      <c r="K34" s="19"/>
      <c r="L34" s="16"/>
      <c r="M34" s="18"/>
      <c r="N34" s="26">
        <f t="shared" si="0"/>
        <v>11.221942500000001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11.221942500000001</v>
      </c>
      <c r="I35" s="15"/>
      <c r="J35" s="37"/>
      <c r="K35" s="16"/>
      <c r="L35" s="16"/>
      <c r="M35" s="14"/>
      <c r="N35" s="26">
        <f t="shared" si="0"/>
        <v>11.221942500000001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11.3870925</v>
      </c>
      <c r="I36" s="15"/>
      <c r="J36" s="38"/>
      <c r="K36" s="19"/>
      <c r="L36" s="16"/>
      <c r="M36" s="18"/>
      <c r="N36" s="26">
        <f t="shared" si="0"/>
        <v>11.3870925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11.139367500000001</v>
      </c>
      <c r="I37" s="15"/>
      <c r="J37" s="37"/>
      <c r="K37" s="16"/>
      <c r="L37" s="16"/>
      <c r="M37" s="14"/>
      <c r="N37" s="26">
        <f t="shared" si="0"/>
        <v>11.139367500000001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11.139367500000001</v>
      </c>
      <c r="I38" s="15"/>
      <c r="J38" s="38"/>
      <c r="K38" s="19"/>
      <c r="L38" s="16"/>
      <c r="M38" s="18"/>
      <c r="N38" s="26">
        <f t="shared" si="0"/>
        <v>11.139367500000001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11.221942500000001</v>
      </c>
      <c r="I39" s="15"/>
      <c r="J39" s="37"/>
      <c r="K39" s="16"/>
      <c r="L39" s="16"/>
      <c r="M39" s="14"/>
      <c r="N39" s="26">
        <f t="shared" si="0"/>
        <v>11.221942500000001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11.3870925</v>
      </c>
      <c r="I40" s="15"/>
      <c r="J40" s="38"/>
      <c r="K40" s="19"/>
      <c r="L40" s="16"/>
      <c r="M40" s="18"/>
      <c r="N40" s="26">
        <f t="shared" si="0"/>
        <v>11.3870925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11.0567925</v>
      </c>
      <c r="I41" s="15"/>
      <c r="J41" s="37"/>
      <c r="K41" s="16"/>
      <c r="L41" s="16"/>
      <c r="M41" s="14"/>
      <c r="N41" s="26">
        <f t="shared" si="0"/>
        <v>11.0567925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11.3870925</v>
      </c>
      <c r="I42" s="15"/>
      <c r="J42" s="38"/>
      <c r="K42" s="19"/>
      <c r="L42" s="16"/>
      <c r="M42" s="18"/>
      <c r="N42" s="26">
        <f t="shared" si="0"/>
        <v>11.3870925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9.4994817073170736</v>
      </c>
      <c r="I45" s="15"/>
      <c r="J45" s="37"/>
      <c r="K45" s="16"/>
      <c r="L45" s="16"/>
      <c r="M45" s="14"/>
      <c r="N45" s="26">
        <f t="shared" si="0"/>
        <v>9.4994817073170736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9.868053719008266</v>
      </c>
      <c r="I46" s="15"/>
      <c r="J46" s="38"/>
      <c r="K46" s="19"/>
      <c r="L46" s="16"/>
      <c r="M46" s="18"/>
      <c r="N46" s="26">
        <f t="shared" si="0"/>
        <v>9.868053719008266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12.124671508264464</v>
      </c>
      <c r="I47" s="15"/>
      <c r="J47" s="37"/>
      <c r="K47" s="16"/>
      <c r="L47" s="16"/>
      <c r="M47" s="14"/>
      <c r="N47" s="26">
        <f t="shared" si="0"/>
        <v>12.124671508264464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11.179547641963426</v>
      </c>
      <c r="I48" s="15"/>
      <c r="J48" s="38"/>
      <c r="K48" s="19"/>
      <c r="L48" s="16"/>
      <c r="M48" s="18"/>
      <c r="N48" s="26">
        <f t="shared" si="0"/>
        <v>11.179547641963426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13.880857500000001</v>
      </c>
      <c r="I49" s="15"/>
      <c r="J49" s="37"/>
      <c r="K49" s="16"/>
      <c r="L49" s="16"/>
      <c r="M49" s="14"/>
      <c r="N49" s="26">
        <f t="shared" si="0"/>
        <v>13.880857500000001</v>
      </c>
    </row>
    <row r="50" spans="1:111" s="7" customFormat="1">
      <c r="A50" s="27" t="s">
        <v>110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10.432646341463416</v>
      </c>
      <c r="I50" s="15"/>
      <c r="J50" s="38"/>
      <c r="K50" s="19"/>
      <c r="L50" s="19"/>
      <c r="M50" s="18"/>
      <c r="N50" s="26">
        <f t="shared" si="0"/>
        <v>10.432646341463416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8.7966260330578514</v>
      </c>
      <c r="I51" s="15"/>
      <c r="J51" s="37"/>
      <c r="K51" s="16"/>
      <c r="L51" s="16"/>
      <c r="M51" s="14"/>
      <c r="N51" s="26">
        <f t="shared" si="0"/>
        <v>8.7966260330578514</v>
      </c>
    </row>
    <row r="52" spans="1:111">
      <c r="A52" s="27" t="s">
        <v>82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9.0127356214431789</v>
      </c>
      <c r="I52" s="15"/>
      <c r="J52" s="38"/>
      <c r="K52" s="19"/>
      <c r="L52" s="19"/>
      <c r="M52" s="18"/>
      <c r="N52" s="26">
        <f t="shared" si="0"/>
        <v>9.0127356214431789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8.5806195652173933</v>
      </c>
      <c r="I53" s="15"/>
      <c r="J53" s="37"/>
      <c r="K53" s="16"/>
      <c r="L53" s="16"/>
      <c r="M53" s="14"/>
      <c r="N53" s="26">
        <f t="shared" si="0"/>
        <v>8.5806195652173933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11.08</v>
      </c>
      <c r="I54" s="15"/>
      <c r="J54" s="38"/>
      <c r="K54" s="19"/>
      <c r="L54" s="19"/>
      <c r="M54" s="18"/>
      <c r="N54" s="26">
        <f t="shared" si="0"/>
        <v>11.08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8.6955975583766651</v>
      </c>
      <c r="I55" s="15"/>
      <c r="J55" s="37"/>
      <c r="K55" s="16"/>
      <c r="L55" s="16"/>
      <c r="M55" s="14"/>
      <c r="N55" s="26">
        <f t="shared" si="0"/>
        <v>8.6955975583766651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75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8.8969641237402719</v>
      </c>
      <c r="I56" s="15"/>
      <c r="J56" s="38"/>
      <c r="K56" s="19"/>
      <c r="L56" s="19"/>
      <c r="M56" s="18"/>
      <c r="N56" s="26">
        <f t="shared" si="0"/>
        <v>8.8969641237402719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5.514209309191104</v>
      </c>
      <c r="I57" s="15"/>
      <c r="J57" s="38"/>
      <c r="K57" s="19"/>
      <c r="L57" s="19"/>
      <c r="M57" s="18"/>
      <c r="N57" s="26">
        <f>H57-J57</f>
        <v>5.514209309191104</v>
      </c>
    </row>
    <row r="58" spans="1:111" s="7" customFormat="1">
      <c r="A58" s="27" t="s">
        <v>71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12.082081164221485</v>
      </c>
      <c r="I58" s="15"/>
      <c r="J58" s="38"/>
      <c r="K58" s="19"/>
      <c r="L58" s="19"/>
      <c r="M58" s="18"/>
      <c r="N58" s="26">
        <f t="shared" si="0"/>
        <v>12.082081164221485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9.530531250000001</v>
      </c>
      <c r="I59" s="15"/>
      <c r="J59" s="37"/>
      <c r="K59" s="16"/>
      <c r="L59" s="16"/>
      <c r="M59" s="14"/>
      <c r="N59" s="26">
        <f t="shared" si="0"/>
        <v>9.530531250000001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9.3133770491803283</v>
      </c>
      <c r="I60" s="15"/>
      <c r="J60" s="38"/>
      <c r="K60" s="19"/>
      <c r="L60" s="19"/>
      <c r="M60" s="18"/>
      <c r="N60" s="26">
        <f t="shared" si="0"/>
        <v>9.3133770491803283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9.3835227272727284</v>
      </c>
      <c r="I61" s="15"/>
      <c r="J61" s="37"/>
      <c r="K61" s="16"/>
      <c r="L61" s="16"/>
      <c r="M61" s="14"/>
      <c r="N61" s="26">
        <f t="shared" si="0"/>
        <v>9.3835227272727284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9.2606838842975225</v>
      </c>
      <c r="I62" s="15"/>
      <c r="J62" s="38"/>
      <c r="K62" s="19"/>
      <c r="L62" s="19"/>
      <c r="M62" s="18"/>
      <c r="N62" s="26">
        <f t="shared" si="0"/>
        <v>9.2606838842975225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9.1310206611570255</v>
      </c>
      <c r="I63" s="15"/>
      <c r="J63" s="38"/>
      <c r="K63" s="19"/>
      <c r="L63" s="19"/>
      <c r="M63" s="18"/>
      <c r="N63" s="26">
        <f t="shared" si="0"/>
        <v>9.1310206611570255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10.65231030001695</v>
      </c>
      <c r="I66" s="15"/>
      <c r="J66" s="37"/>
      <c r="K66" s="16"/>
      <c r="L66" s="16"/>
      <c r="M66" s="14"/>
      <c r="N66" s="26">
        <f t="shared" si="1"/>
        <v>10.65231030001695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72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11.946614583333332</v>
      </c>
      <c r="I69" s="15"/>
      <c r="J69" s="38"/>
      <c r="K69" s="19"/>
      <c r="L69" s="19"/>
      <c r="M69" s="18"/>
      <c r="N69" s="26">
        <f t="shared" si="1"/>
        <v>11.946614583333332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11.440608354778863</v>
      </c>
      <c r="I70" s="15"/>
      <c r="J70" s="37"/>
      <c r="K70" s="22"/>
      <c r="L70" s="22"/>
      <c r="M70" s="14"/>
      <c r="N70" s="26">
        <f t="shared" si="1"/>
        <v>11.440608354778863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E58" sqref="E58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164</v>
      </c>
      <c r="D1" s="143"/>
      <c r="E1" s="10"/>
      <c r="F1" s="144" t="s">
        <v>107</v>
      </c>
      <c r="G1" s="144"/>
      <c r="H1" s="144"/>
      <c r="I1" s="11"/>
      <c r="J1" s="29" t="s">
        <v>104</v>
      </c>
      <c r="K1" s="29"/>
      <c r="L1" s="11"/>
      <c r="M1" s="143" t="s">
        <v>106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OMV Gries Brennersee</v>
      </c>
      <c r="D3" s="13"/>
      <c r="E3" s="13"/>
      <c r="F3" s="14"/>
      <c r="G3" s="13"/>
      <c r="H3" s="26">
        <f>Sweden!H4</f>
        <v>10.523530416666668</v>
      </c>
      <c r="I3" s="15"/>
      <c r="J3" s="37"/>
      <c r="K3" s="16"/>
      <c r="L3" s="16"/>
      <c r="N3" s="26">
        <f>H3-J3</f>
        <v>10.523530416666668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10.169550416666668</v>
      </c>
      <c r="I4" s="15"/>
      <c r="J4" s="38"/>
      <c r="K4" s="19"/>
      <c r="L4" s="16"/>
      <c r="M4" s="18"/>
      <c r="N4" s="26">
        <f t="shared" ref="N4:N65" si="0">H4-J4</f>
        <v>10.169550416666668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10.405537083333336</v>
      </c>
      <c r="I5" s="15"/>
      <c r="J5" s="37"/>
      <c r="K5" s="16"/>
      <c r="L5" s="16"/>
      <c r="M5" s="14"/>
      <c r="N5" s="26">
        <f t="shared" si="0"/>
        <v>10.405537083333336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10.317042083333336</v>
      </c>
      <c r="I6" s="15"/>
      <c r="J6" s="38"/>
      <c r="K6" s="19"/>
      <c r="L6" s="16"/>
      <c r="M6" s="18"/>
      <c r="N6" s="26">
        <f t="shared" si="0"/>
        <v>10.317042083333336</v>
      </c>
    </row>
    <row r="7" spans="1:14">
      <c r="A7" s="21"/>
      <c r="B7" s="13"/>
      <c r="C7" s="13" t="str">
        <f>'Price guide'!C7</f>
        <v>Unterpremstätten</v>
      </c>
      <c r="D7" s="13"/>
      <c r="E7" s="21"/>
      <c r="F7" s="14"/>
      <c r="G7" s="13"/>
      <c r="H7" s="26">
        <f>Sweden!H8</f>
        <v>9.704951666666668</v>
      </c>
      <c r="I7" s="15"/>
      <c r="J7" s="37"/>
      <c r="K7" s="16"/>
      <c r="L7" s="16"/>
      <c r="M7" s="14"/>
      <c r="N7" s="26">
        <f t="shared" si="0"/>
        <v>9.704951666666668</v>
      </c>
    </row>
    <row r="8" spans="1:14">
      <c r="A8" s="27"/>
      <c r="B8" s="13"/>
      <c r="C8" s="17" t="str">
        <f>'Price guide'!C8</f>
        <v>Kufstein</v>
      </c>
      <c r="D8" s="17"/>
      <c r="E8" s="13"/>
      <c r="F8" s="18"/>
      <c r="G8" s="17"/>
      <c r="H8" s="26">
        <f>Sweden!H9</f>
        <v>9.9483129166666675</v>
      </c>
      <c r="I8" s="15"/>
      <c r="J8" s="38"/>
      <c r="K8" s="19"/>
      <c r="L8" s="16"/>
      <c r="M8" s="18"/>
      <c r="N8" s="26">
        <f t="shared" si="0"/>
        <v>9.9483129166666675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124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10.495068181818183</v>
      </c>
      <c r="I11" s="15"/>
      <c r="J11" s="38"/>
      <c r="K11" s="19"/>
      <c r="L11" s="16"/>
      <c r="M11" s="18"/>
      <c r="N11" s="26">
        <f t="shared" si="0"/>
        <v>10.495068181818183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10.495068181818183</v>
      </c>
      <c r="I12" s="15"/>
      <c r="J12" s="37"/>
      <c r="K12" s="16"/>
      <c r="L12" s="16"/>
      <c r="M12" s="14"/>
      <c r="N12" s="26">
        <f t="shared" si="0"/>
        <v>10.495068181818183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74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9.7659120734908154</v>
      </c>
      <c r="I15" s="15"/>
      <c r="J15" s="38"/>
      <c r="K15" s="19"/>
      <c r="L15" s="16"/>
      <c r="M15" s="18"/>
      <c r="N15" s="26">
        <f t="shared" si="0"/>
        <v>9.7659120734908154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9.9190608331533241</v>
      </c>
      <c r="I16" s="15"/>
      <c r="J16" s="37"/>
      <c r="K16" s="16"/>
      <c r="L16" s="16"/>
      <c r="M16" s="14"/>
      <c r="N16" s="26">
        <f t="shared" si="0"/>
        <v>9.9190608331533241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9.2891154775115865</v>
      </c>
      <c r="I17" s="15"/>
      <c r="J17" s="38"/>
      <c r="K17" s="19"/>
      <c r="L17" s="16"/>
      <c r="M17" s="18"/>
      <c r="N17" s="26">
        <f t="shared" si="0"/>
        <v>9.2891154775115865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10.709276344878408</v>
      </c>
      <c r="I18" s="15"/>
      <c r="J18" s="37"/>
      <c r="K18" s="16"/>
      <c r="L18" s="16"/>
      <c r="M18" s="14"/>
      <c r="N18" s="26">
        <f t="shared" si="0"/>
        <v>10.709276344878408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9.9188145833333348</v>
      </c>
      <c r="I21" s="15"/>
      <c r="J21" s="38"/>
      <c r="K21" s="19"/>
      <c r="L21" s="16"/>
      <c r="M21" s="18"/>
      <c r="N21" s="26">
        <f t="shared" si="0"/>
        <v>9.9188145833333348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9.7270754166666666</v>
      </c>
      <c r="I22" s="15"/>
      <c r="J22" s="37"/>
      <c r="K22" s="22"/>
      <c r="L22" s="22"/>
      <c r="M22" s="14"/>
      <c r="N22" s="26">
        <f t="shared" si="0"/>
        <v>9.7270754166666666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9.7270754166666666</v>
      </c>
      <c r="I23" s="15"/>
      <c r="J23" s="38"/>
      <c r="K23" s="23"/>
      <c r="L23" s="22"/>
      <c r="M23" s="18"/>
      <c r="N23" s="26">
        <f t="shared" si="0"/>
        <v>9.7270754166666666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9.7270754166666666</v>
      </c>
      <c r="I24" s="15"/>
      <c r="J24" s="37"/>
      <c r="K24" s="22"/>
      <c r="L24" s="22"/>
      <c r="M24" s="14"/>
      <c r="N24" s="26">
        <f t="shared" si="0"/>
        <v>9.7270754166666666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9.6902025000000034</v>
      </c>
      <c r="I25" s="15"/>
      <c r="J25" s="38"/>
      <c r="K25" s="23"/>
      <c r="L25" s="22"/>
      <c r="M25" s="18"/>
      <c r="N25" s="26">
        <f t="shared" si="0"/>
        <v>9.6902025000000034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9.8008212500000003</v>
      </c>
      <c r="I26" s="15"/>
      <c r="J26" s="37"/>
      <c r="K26" s="22"/>
      <c r="L26" s="22"/>
      <c r="M26" s="14"/>
      <c r="N26" s="26">
        <f t="shared" si="0"/>
        <v>9.8008212500000003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10.031912184873951</v>
      </c>
      <c r="I29" s="15"/>
      <c r="J29" s="38"/>
      <c r="K29" s="19"/>
      <c r="L29" s="16"/>
      <c r="M29" s="18"/>
      <c r="N29" s="26">
        <f t="shared" si="0"/>
        <v>10.031912184873951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9.8831810924369758</v>
      </c>
      <c r="I30" s="15"/>
      <c r="J30" s="37"/>
      <c r="K30" s="16"/>
      <c r="L30" s="16"/>
      <c r="M30" s="14"/>
      <c r="N30" s="26">
        <f t="shared" si="0"/>
        <v>9.8831810924369758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10.031912184873951</v>
      </c>
      <c r="I31" s="15"/>
      <c r="J31" s="38"/>
      <c r="K31" s="19"/>
      <c r="L31" s="16"/>
      <c r="M31" s="18"/>
      <c r="N31" s="26">
        <f t="shared" si="0"/>
        <v>10.031912184873951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9.7344500000000025</v>
      </c>
      <c r="I32" s="15"/>
      <c r="J32" s="37"/>
      <c r="K32" s="16"/>
      <c r="L32" s="16"/>
      <c r="M32" s="14"/>
      <c r="N32" s="26">
        <f t="shared" si="0"/>
        <v>9.7344500000000025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9.8831810924369758</v>
      </c>
      <c r="I33" s="15"/>
      <c r="J33" s="38"/>
      <c r="K33" s="19"/>
      <c r="L33" s="16"/>
      <c r="M33" s="18"/>
      <c r="N33" s="26">
        <f t="shared" si="0"/>
        <v>9.8831810924369758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9.9575466386554634</v>
      </c>
      <c r="I34" s="15"/>
      <c r="J34" s="37"/>
      <c r="K34" s="16"/>
      <c r="L34" s="16"/>
      <c r="M34" s="14"/>
      <c r="N34" s="26">
        <f t="shared" si="0"/>
        <v>9.9575466386554634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10.106277731092437</v>
      </c>
      <c r="I35" s="15"/>
      <c r="J35" s="38"/>
      <c r="K35" s="19"/>
      <c r="L35" s="16"/>
      <c r="M35" s="18"/>
      <c r="N35" s="26">
        <f t="shared" si="0"/>
        <v>10.106277731092437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10.106277731092437</v>
      </c>
      <c r="I36" s="15"/>
      <c r="J36" s="37"/>
      <c r="K36" s="16"/>
      <c r="L36" s="16"/>
      <c r="M36" s="14"/>
      <c r="N36" s="26">
        <f t="shared" si="0"/>
        <v>10.106277731092437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10.255008823529414</v>
      </c>
      <c r="I37" s="15"/>
      <c r="J37" s="38"/>
      <c r="K37" s="19"/>
      <c r="L37" s="16"/>
      <c r="M37" s="18"/>
      <c r="N37" s="26">
        <f t="shared" si="0"/>
        <v>10.255008823529414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10.031912184873951</v>
      </c>
      <c r="I38" s="15"/>
      <c r="J38" s="37"/>
      <c r="K38" s="16"/>
      <c r="L38" s="16"/>
      <c r="M38" s="14"/>
      <c r="N38" s="26">
        <f t="shared" si="0"/>
        <v>10.031912184873951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10.031912184873951</v>
      </c>
      <c r="I39" s="15"/>
      <c r="J39" s="38"/>
      <c r="K39" s="19"/>
      <c r="L39" s="16"/>
      <c r="M39" s="18"/>
      <c r="N39" s="26">
        <f t="shared" si="0"/>
        <v>10.031912184873951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10.106277731092437</v>
      </c>
      <c r="I40" s="15"/>
      <c r="J40" s="37"/>
      <c r="K40" s="16"/>
      <c r="L40" s="16"/>
      <c r="M40" s="14"/>
      <c r="N40" s="26">
        <f t="shared" si="0"/>
        <v>10.106277731092437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10.255008823529414</v>
      </c>
      <c r="I41" s="15"/>
      <c r="J41" s="38"/>
      <c r="K41" s="19"/>
      <c r="L41" s="16"/>
      <c r="M41" s="18"/>
      <c r="N41" s="26">
        <f t="shared" si="0"/>
        <v>10.255008823529414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9.9575466386554634</v>
      </c>
      <c r="I42" s="15"/>
      <c r="J42" s="37"/>
      <c r="K42" s="16"/>
      <c r="L42" s="16"/>
      <c r="M42" s="14"/>
      <c r="N42" s="26">
        <f t="shared" si="0"/>
        <v>9.9575466386554634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10.255008823529414</v>
      </c>
      <c r="I43" s="15"/>
      <c r="J43" s="38"/>
      <c r="K43" s="19"/>
      <c r="L43" s="16"/>
      <c r="M43" s="18"/>
      <c r="N43" s="26">
        <f t="shared" si="0"/>
        <v>10.255008823529414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10.180522357723579</v>
      </c>
      <c r="I46" s="15"/>
      <c r="J46" s="37"/>
      <c r="K46" s="16"/>
      <c r="L46" s="16"/>
      <c r="M46" s="14"/>
      <c r="N46" s="26">
        <f t="shared" si="0"/>
        <v>10.180522357723579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10.575518181818184</v>
      </c>
      <c r="I47" s="15"/>
      <c r="J47" s="38"/>
      <c r="K47" s="19"/>
      <c r="L47" s="16"/>
      <c r="M47" s="18"/>
      <c r="N47" s="26">
        <f t="shared" si="0"/>
        <v>10.575518181818184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12.993918318181821</v>
      </c>
      <c r="I48" s="15"/>
      <c r="J48" s="37"/>
      <c r="K48" s="16"/>
      <c r="L48" s="16"/>
      <c r="M48" s="14"/>
      <c r="N48" s="26">
        <f t="shared" si="0"/>
        <v>12.993918318181821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9.4338868132340075</v>
      </c>
      <c r="I49" s="15"/>
      <c r="J49" s="38"/>
      <c r="K49" s="19"/>
      <c r="L49" s="16"/>
      <c r="M49" s="18"/>
      <c r="N49" s="26">
        <f t="shared" si="0"/>
        <v>9.4338868132340075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12.193450409836066</v>
      </c>
      <c r="I50" s="15"/>
      <c r="J50" s="37"/>
      <c r="K50" s="16"/>
      <c r="L50" s="16"/>
      <c r="M50" s="14"/>
      <c r="N50" s="26">
        <f t="shared" si="0"/>
        <v>12.193450409836066</v>
      </c>
    </row>
    <row r="51" spans="1:14">
      <c r="A51" s="27" t="s">
        <v>110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11.18058780487805</v>
      </c>
      <c r="I51" s="15"/>
      <c r="J51" s="38"/>
      <c r="K51" s="19"/>
      <c r="L51" s="16"/>
      <c r="M51" s="18"/>
      <c r="N51" s="26">
        <f t="shared" si="0"/>
        <v>11.18058780487805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9.4272772727272738</v>
      </c>
      <c r="I52" s="15"/>
      <c r="J52" s="37"/>
      <c r="K52" s="16"/>
      <c r="L52" s="16"/>
      <c r="M52" s="14"/>
      <c r="N52" s="26">
        <f t="shared" si="0"/>
        <v>9.4272772727272738</v>
      </c>
    </row>
    <row r="53" spans="1:14">
      <c r="A53" s="27" t="s">
        <v>82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9.6588802763501569</v>
      </c>
      <c r="I53" s="15"/>
      <c r="J53" s="38"/>
      <c r="K53" s="19"/>
      <c r="L53" s="16"/>
      <c r="M53" s="18"/>
      <c r="N53" s="26">
        <f t="shared" si="0"/>
        <v>9.6588802763501569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9.1957847826086976</v>
      </c>
      <c r="I54" s="15"/>
      <c r="J54" s="37"/>
      <c r="K54" s="16"/>
      <c r="L54" s="16"/>
      <c r="M54" s="14"/>
      <c r="N54" s="26">
        <f t="shared" si="0"/>
        <v>9.1957847826086976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11.874351801392674</v>
      </c>
      <c r="I55" s="15"/>
      <c r="J55" s="38"/>
      <c r="K55" s="19"/>
      <c r="L55" s="16"/>
      <c r="M55" s="18"/>
      <c r="N55" s="26">
        <f t="shared" si="0"/>
        <v>11.874351801392674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9.3190058241422111</v>
      </c>
      <c r="I56" s="15"/>
      <c r="J56" s="37"/>
      <c r="K56" s="16"/>
      <c r="L56" s="16"/>
      <c r="M56" s="14"/>
      <c r="N56" s="26">
        <f t="shared" si="0"/>
        <v>9.3190058241422111</v>
      </c>
    </row>
    <row r="57" spans="1:14">
      <c r="A57" s="27" t="s">
        <v>75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9.5348088420271928</v>
      </c>
      <c r="I57" s="15"/>
      <c r="J57" s="38"/>
      <c r="K57" s="19"/>
      <c r="L57" s="16"/>
      <c r="M57" s="18"/>
      <c r="N57" s="26">
        <f t="shared" si="0"/>
        <v>9.5348088420271928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5.9095362133438298</v>
      </c>
      <c r="I58" s="15"/>
      <c r="J58" s="38"/>
      <c r="K58" s="19"/>
      <c r="L58" s="16"/>
      <c r="M58" s="18"/>
      <c r="N58" s="26">
        <f>H58-J58</f>
        <v>5.9095362133438298</v>
      </c>
    </row>
    <row r="59" spans="1:14">
      <c r="A59" s="27" t="s">
        <v>71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12.94827457012147</v>
      </c>
      <c r="I59" s="15"/>
      <c r="J59" s="38"/>
      <c r="K59" s="19"/>
      <c r="L59" s="16"/>
      <c r="M59" s="18"/>
      <c r="N59" s="26">
        <f t="shared" si="0"/>
        <v>12.94827457012147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10.213797916666669</v>
      </c>
      <c r="I60" s="15"/>
      <c r="J60" s="37"/>
      <c r="K60" s="16"/>
      <c r="L60" s="16"/>
      <c r="M60" s="14"/>
      <c r="N60" s="26">
        <f t="shared" si="0"/>
        <v>10.213797916666669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9.9810754098360661</v>
      </c>
      <c r="I61" s="15"/>
      <c r="J61" s="38"/>
      <c r="K61" s="19"/>
      <c r="L61" s="16"/>
      <c r="M61" s="18"/>
      <c r="N61" s="26">
        <f t="shared" si="0"/>
        <v>9.9810754098360661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10.056250000000002</v>
      </c>
      <c r="I62" s="15"/>
      <c r="J62" s="37"/>
      <c r="K62" s="16"/>
      <c r="L62" s="16"/>
      <c r="M62" s="14"/>
      <c r="N62" s="26">
        <f t="shared" si="0"/>
        <v>10.056250000000002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9.9246045454545477</v>
      </c>
      <c r="I63" s="15"/>
      <c r="J63" s="38"/>
      <c r="K63" s="19"/>
      <c r="L63" s="16"/>
      <c r="M63" s="18"/>
      <c r="N63" s="26">
        <f t="shared" si="0"/>
        <v>9.9246045454545477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9.7856454545454561</v>
      </c>
      <c r="I64" s="15"/>
      <c r="J64" s="38"/>
      <c r="K64" s="19"/>
      <c r="L64" s="16"/>
      <c r="M64" s="18"/>
      <c r="N64" s="26">
        <f t="shared" si="0"/>
        <v>9.7856454545454561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11.416</v>
      </c>
      <c r="I67" s="15"/>
      <c r="J67" s="37"/>
      <c r="K67" s="16"/>
      <c r="L67" s="16"/>
      <c r="M67" s="14"/>
      <c r="N67" s="26">
        <f t="shared" si="1"/>
        <v>11.416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72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12.803096064814815</v>
      </c>
      <c r="I70" s="15"/>
      <c r="J70" s="38"/>
      <c r="K70" s="19"/>
      <c r="L70" s="16"/>
      <c r="M70" s="18"/>
      <c r="N70" s="26">
        <f t="shared" si="1"/>
        <v>12.803096064814815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12.260813034891378</v>
      </c>
      <c r="I71" s="15"/>
      <c r="J71" s="37"/>
      <c r="K71" s="22"/>
      <c r="L71" s="22"/>
      <c r="M71" s="14"/>
      <c r="N71" s="26">
        <f t="shared" si="1"/>
        <v>12.260813034891378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OMV Gries Brennersee</v>
      </c>
      <c r="D4" s="77"/>
      <c r="E4" s="77"/>
      <c r="F4" s="77"/>
      <c r="G4" s="77"/>
      <c r="H4" s="78">
        <f>'Price guide'!G3</f>
        <v>1.1891666666666667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1.1491666666666667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1.1758333333333335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1.1658333333333335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12">
      <c r="A8" s="88"/>
      <c r="B8" s="89"/>
      <c r="C8" s="89" t="str">
        <f>'Price guide'!C7</f>
        <v>Unterpremstätten</v>
      </c>
      <c r="D8" s="89"/>
      <c r="E8" s="88"/>
      <c r="F8" s="89"/>
      <c r="G8" s="89"/>
      <c r="H8" s="90">
        <f>'Price guide'!G7</f>
        <v>1.0966666666666667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Kufstein</v>
      </c>
      <c r="D9" s="82"/>
      <c r="E9" s="82"/>
      <c r="F9" s="82"/>
      <c r="G9" s="82"/>
      <c r="H9" s="83">
        <f>'Price guide'!G8</f>
        <v>1.1241666666666668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1.1859504132231407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1.1859504132231407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74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1.1208611597438638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1.0496768718584764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99</v>
      </c>
      <c r="E15" s="82"/>
      <c r="F15" s="82">
        <f>'Price guide'!K14</f>
        <v>9.032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1.1208333333333333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1.0991666666666666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1.0991666666666666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1.0991666666666666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1.0950000000000002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1.1074999999999999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1.1336134453781512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1.1168067226890757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1.1336134453781512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1.1000000000000001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1.1168067226890757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1.1252100840336134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1.1588235294117648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1.142016806722689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1.1588235294117648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1.1252100840336134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1.1588235294117648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1.4683223140495869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1.066036139130347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1.0652892561983471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1.0914605657212448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11.08</v>
      </c>
      <c r="G46" s="105" t="s">
        <v>56</v>
      </c>
      <c r="H46" s="107">
        <f>'Price guide'!G45</f>
        <v>1.3418104753254616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4.4471544715447155</v>
      </c>
      <c r="G47" s="105" t="s">
        <v>56</v>
      </c>
      <c r="H47" s="107">
        <f>'Price guide'!G46</f>
        <v>1.053054502982339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1.077440402511689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0.66778193269041519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1.1363636363636365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1.1214876033057852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1.1057851239669423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11.416</v>
      </c>
      <c r="G56" s="105" t="s">
        <v>56</v>
      </c>
      <c r="H56" s="107">
        <f>'Price guide'!G55</f>
        <v>1.2900163851065032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1.4467592592592591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1.3854808785684363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1.0966666666666667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1.1859504132231407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1.1859504132231407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1.1208611597438638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1.0496768718584764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1.2101560929858644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1.1208333333333333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1.0991666666666666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1.0991666666666666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1.0950000000000002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1.1074999999999999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1.1336134453781512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1.1168067226890757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1.1336134453781512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1.1000000000000001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1.1168067226890757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1.1252100840336134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1.1588235294117648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1.142016806722689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1.1588235294117648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1.1252100840336134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1.1588235294117648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1.4683223140495869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1.066036139130347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1.0652892561983471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1.0914605657212448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1.3418104753254616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1.053054502982339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1.077440402511689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0.66778193269041519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1.1363636363636365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1.1214876033057852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1.1057851239669423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1.2900163851065032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1.4467592592592591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1.3854808785684363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1.0966666666666667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1.1859504132231407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1.1859504132231407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1.1208611597438638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1.0496768718584764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9.032</v>
      </c>
      <c r="G15" s="105" t="s">
        <v>56</v>
      </c>
      <c r="H15" s="107">
        <f>'Price guide'!G14</f>
        <v>1.2101560929858644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1.1208333333333333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1.0991666666666666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1.0991666666666666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1.0950000000000002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1.1074999999999999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1.1336134453781512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1.1168067226890757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1.1336134453781512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1.1000000000000001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1.1168067226890757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1.1252100840336134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1.1588235294117648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1.142016806722689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1.1588235294117648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1.1252100840336134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1.1588235294117648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1.4683223140495869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1.066036139130347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1.0652892561983471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1.0914605657212448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11.08</v>
      </c>
      <c r="G46" s="105" t="s">
        <v>56</v>
      </c>
      <c r="H46" s="107">
        <f>'Price guide'!G45</f>
        <v>1.3418104753254616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4.4471544715447155</v>
      </c>
      <c r="G47" s="105" t="s">
        <v>56</v>
      </c>
      <c r="H47" s="107">
        <f>'Price guide'!G46</f>
        <v>1.053054502982339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1.077440402511689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0.66778193269041519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1.1363636363636365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1.1214876033057852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1.1057851239669423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11.416</v>
      </c>
      <c r="G56" s="105" t="s">
        <v>56</v>
      </c>
      <c r="H56" s="107">
        <f>'Price guide'!G55</f>
        <v>1.2900163851065032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1.4467592592592591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1.3854808785684363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activeCell="O29" sqref="O29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5"/>
      <c r="F3" s="138" t="s">
        <v>105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guide'!I3</f>
        <v>9.8195437500000011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9.48924375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9.7094437500000019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9.6268687500000016</v>
      </c>
      <c r="I7" s="107"/>
      <c r="J7" s="109">
        <f>'Price guide'!P$23</f>
        <v>0.2</v>
      </c>
      <c r="K7" s="109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guide'!I7</f>
        <v>9.0557250000000007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guide'!I8</f>
        <v>9.2828062500000019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9.7929855371900842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9.7929855371900842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9.1126073729420192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9.2555110265849549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10.834633461714212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9.9928639378307746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9.2552812500000012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9.0763687500000003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9.0763687500000003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9.0763687500000003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9.0419625000000021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9.1451812500000003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11.139367500000001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10.9742175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11.139367500000001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10.809067499999999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10.9742175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11.0567925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11.221942500000001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11.221942500000001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11.3870925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11.139367500000001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11.139367500000001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11.221942500000001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11.3870925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11.0567925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11.3870925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9.4994817073170736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9.868053719008266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12.124671508264464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11.179547641963426</v>
      </c>
      <c r="I40" s="107"/>
      <c r="J40" s="109">
        <f>'Price guide'!P35</f>
        <v>0.27</v>
      </c>
      <c r="K40" s="109"/>
      <c r="L40" s="110"/>
      <c r="M40" s="111" t="s">
        <v>121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13.880857500000001</v>
      </c>
      <c r="I41" s="107"/>
      <c r="J41" s="109">
        <f>'Price guide'!P36</f>
        <v>0.22</v>
      </c>
      <c r="K41" s="109"/>
      <c r="L41" s="110"/>
      <c r="M41" s="111" t="s">
        <v>122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10.432646341463416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8.7966260330578514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9.0127356214431789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8.5806195652173933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11.08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8.6955975583766651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8.8969641237402719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5.514209309191104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12.082081164221485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9.530531250000001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9.3133770491803283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9.3835227272727284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9.2606838842975225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9.1310206611570255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10.65231030001695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11.946614583333332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guide'!I57</f>
        <v>11.440608354778863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164</v>
      </c>
      <c r="D3" s="139"/>
      <c r="E3" s="75"/>
      <c r="F3" s="138" t="s">
        <v>107</v>
      </c>
      <c r="G3" s="138"/>
      <c r="H3" s="138"/>
      <c r="I3" s="76"/>
      <c r="J3" s="76" t="s">
        <v>80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guide'!H3</f>
        <v>10.523530416666668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10.169550416666668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10.405537083333336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10.317042083333336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guide'!H7</f>
        <v>9.704951666666668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guide'!H8</f>
        <v>9.9483129166666675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10.495068181818183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10.495068181818183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9.7659120734908154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9.9190608331533241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9.2891154775115865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9.032</v>
      </c>
      <c r="G15" s="105" t="s">
        <v>56</v>
      </c>
      <c r="H15" s="107">
        <f>'Price guide'!H14</f>
        <v>10.709276344878408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9.9188145833333348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9.7270754166666666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9.7270754166666666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9.7270754166666666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9.6902025000000034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9.8008212500000003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10.031912184873951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9.8831810924369758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10.031912184873951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9.7344500000000025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9.8831810924369758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9.9575466386554634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10.106277731092437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10.106277731092437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10.255008823529414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10.031912184873951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10.031912184873951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10.106277731092437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10.255008823529414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9.9575466386554634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10.255008823529414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10.180522357723579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10.575518181818184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12.993918318181821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9.4338868132340075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12.193450409836066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11.18058780487805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9.4272772727272738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9.6588802763501569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9.1957847826086976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11.08</v>
      </c>
      <c r="G46" s="105" t="s">
        <v>56</v>
      </c>
      <c r="H46" s="107">
        <f>'Price guide'!H45</f>
        <v>11.874351801392674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4.4471544715447155</v>
      </c>
      <c r="G47" s="105" t="s">
        <v>56</v>
      </c>
      <c r="H47" s="107">
        <f>'Price guide'!H46</f>
        <v>9.3190058241422111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9.5348088420271928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5.9095362133438298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12.94827457012147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10.213797916666669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9.9810754098360661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10.056250000000002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9.9246045454545477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9.7856454545454561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11.416</v>
      </c>
      <c r="G56" s="105" t="s">
        <v>56</v>
      </c>
      <c r="H56" s="107">
        <f>'Price guide'!H55</f>
        <v>11.416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12.803096064814815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guide'!H57</f>
        <v>12.260813034891378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120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E58" sqref="E5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</row>
    <row r="2" spans="1:14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70" si="0">H3-J3</f>
        <v>1.1491666666666667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</row>
    <row r="6" spans="1:14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14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1.1859504132231407</v>
      </c>
      <c r="I10" s="15"/>
      <c r="J10" s="38"/>
      <c r="K10" s="19"/>
      <c r="L10" s="16"/>
      <c r="M10" s="18"/>
      <c r="N10" s="26">
        <f t="shared" si="0"/>
        <v>1.1859504132231407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1.1859504132231407</v>
      </c>
      <c r="I11" s="15"/>
      <c r="J11" s="37"/>
      <c r="K11" s="16"/>
      <c r="L11" s="16"/>
      <c r="M11" s="14"/>
      <c r="N11" s="26">
        <f t="shared" si="0"/>
        <v>1.1859504132231407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1.1208611597438638</v>
      </c>
      <c r="I15" s="15"/>
      <c r="J15" s="37"/>
      <c r="K15" s="16"/>
      <c r="L15" s="16"/>
      <c r="M15" s="14"/>
      <c r="N15" s="26">
        <f t="shared" si="0"/>
        <v>1.1208611597438638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1.0496768718584764</v>
      </c>
      <c r="I16" s="15"/>
      <c r="J16" s="38"/>
      <c r="K16" s="19"/>
      <c r="L16" s="16"/>
      <c r="M16" s="18"/>
      <c r="N16" s="26">
        <f t="shared" si="0"/>
        <v>1.0496768718584764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1.2101560929858644</v>
      </c>
      <c r="I17" s="15"/>
      <c r="J17" s="37"/>
      <c r="K17" s="16"/>
      <c r="L17" s="16"/>
      <c r="M17" s="14"/>
      <c r="N17" s="26">
        <f t="shared" si="0"/>
        <v>1.2101560929858644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1.1208333333333333</v>
      </c>
      <c r="I20" s="15"/>
      <c r="J20" s="38"/>
      <c r="K20" s="19"/>
      <c r="L20" s="16"/>
      <c r="M20" s="18"/>
      <c r="N20" s="26">
        <f t="shared" si="0"/>
        <v>1.1208333333333333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1.0991666666666666</v>
      </c>
      <c r="I21" s="15"/>
      <c r="J21" s="37"/>
      <c r="K21" s="22"/>
      <c r="L21" s="22"/>
      <c r="M21" s="14"/>
      <c r="N21" s="26">
        <f t="shared" si="0"/>
        <v>1.0991666666666666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1.0950000000000002</v>
      </c>
      <c r="I24" s="15"/>
      <c r="J24" s="38"/>
      <c r="K24" s="23"/>
      <c r="L24" s="22"/>
      <c r="M24" s="18"/>
      <c r="N24" s="26">
        <f t="shared" si="0"/>
        <v>1.0950000000000002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1.1074999999999999</v>
      </c>
      <c r="I25" s="15"/>
      <c r="J25" s="37"/>
      <c r="K25" s="22"/>
      <c r="L25" s="22"/>
      <c r="M25" s="14"/>
      <c r="N25" s="26">
        <f t="shared" si="0"/>
        <v>1.1074999999999999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1.1336134453781512</v>
      </c>
      <c r="I28" s="15"/>
      <c r="J28" s="38"/>
      <c r="K28" s="19"/>
      <c r="L28" s="16"/>
      <c r="M28" s="18"/>
      <c r="N28" s="26">
        <f t="shared" si="0"/>
        <v>1.1336134453781512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1.1168067226890757</v>
      </c>
      <c r="I29" s="15"/>
      <c r="J29" s="37"/>
      <c r="K29" s="16"/>
      <c r="L29" s="16"/>
      <c r="M29" s="14"/>
      <c r="N29" s="26">
        <f t="shared" si="0"/>
        <v>1.1168067226890757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1.1336134453781512</v>
      </c>
      <c r="I30" s="15"/>
      <c r="J30" s="38"/>
      <c r="K30" s="19"/>
      <c r="L30" s="16"/>
      <c r="M30" s="18"/>
      <c r="N30" s="26">
        <f t="shared" si="0"/>
        <v>1.1336134453781512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1.1000000000000001</v>
      </c>
      <c r="I31" s="15"/>
      <c r="J31" s="37"/>
      <c r="K31" s="16"/>
      <c r="L31" s="16"/>
      <c r="M31" s="14"/>
      <c r="N31" s="26">
        <f t="shared" si="0"/>
        <v>1.1000000000000001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1.1168067226890757</v>
      </c>
      <c r="I32" s="15"/>
      <c r="J32" s="38"/>
      <c r="K32" s="19"/>
      <c r="L32" s="16"/>
      <c r="M32" s="18"/>
      <c r="N32" s="26">
        <f t="shared" si="0"/>
        <v>1.1168067226890757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1.1252100840336134</v>
      </c>
      <c r="I33" s="15"/>
      <c r="J33" s="37"/>
      <c r="K33" s="16"/>
      <c r="L33" s="16"/>
      <c r="M33" s="14"/>
      <c r="N33" s="26">
        <f t="shared" si="0"/>
        <v>1.1252100840336134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1.1588235294117648</v>
      </c>
      <c r="I36" s="15"/>
      <c r="J36" s="38"/>
      <c r="K36" s="19"/>
      <c r="L36" s="16"/>
      <c r="M36" s="18"/>
      <c r="N36" s="26">
        <f t="shared" si="0"/>
        <v>1.1588235294117648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1.142016806722689</v>
      </c>
      <c r="I39" s="15"/>
      <c r="J39" s="37"/>
      <c r="K39" s="16"/>
      <c r="L39" s="16"/>
      <c r="M39" s="14"/>
      <c r="N39" s="26">
        <f t="shared" si="0"/>
        <v>1.142016806722689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1.1588235294117648</v>
      </c>
      <c r="I40" s="15"/>
      <c r="J40" s="38"/>
      <c r="K40" s="19"/>
      <c r="L40" s="16"/>
      <c r="M40" s="18"/>
      <c r="N40" s="26">
        <f t="shared" si="0"/>
        <v>1.1588235294117648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1.1252100840336134</v>
      </c>
      <c r="I41" s="15"/>
      <c r="J41" s="37"/>
      <c r="K41" s="16"/>
      <c r="L41" s="16"/>
      <c r="M41" s="14"/>
      <c r="N41" s="26">
        <f t="shared" si="0"/>
        <v>1.1252100840336134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1.1588235294117648</v>
      </c>
      <c r="I42" s="15"/>
      <c r="J42" s="38"/>
      <c r="K42" s="19"/>
      <c r="L42" s="16"/>
      <c r="M42" s="18"/>
      <c r="N42" s="26">
        <f t="shared" si="0"/>
        <v>1.1588235294117648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1.066036139130347</v>
      </c>
      <c r="I48" s="15"/>
      <c r="J48" s="38"/>
      <c r="K48" s="19"/>
      <c r="L48" s="16"/>
      <c r="M48" s="18"/>
      <c r="N48" s="26">
        <f t="shared" si="0"/>
        <v>1.066036139130347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1.0652892561983471</v>
      </c>
      <c r="I51" s="15"/>
      <c r="J51" s="38"/>
      <c r="K51" s="19"/>
      <c r="L51" s="16"/>
      <c r="M51" s="18"/>
      <c r="N51" s="26">
        <f t="shared" si="0"/>
        <v>1.0652892561983471</v>
      </c>
    </row>
    <row r="52" spans="1:14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1.0914605657212448</v>
      </c>
      <c r="I52" s="15"/>
      <c r="J52" s="37"/>
      <c r="K52" s="16"/>
      <c r="L52" s="16"/>
      <c r="M52" s="14"/>
      <c r="N52" s="26">
        <f t="shared" si="0"/>
        <v>1.0914605657212448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1.0391304347826089</v>
      </c>
      <c r="I53" s="15"/>
      <c r="J53" s="38"/>
      <c r="K53" s="19"/>
      <c r="L53" s="16"/>
      <c r="M53" s="18"/>
      <c r="N53" s="26">
        <f t="shared" si="0"/>
        <v>1.0391304347826089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1.3418104753254616</v>
      </c>
      <c r="I54" s="15"/>
      <c r="J54" s="37"/>
      <c r="K54" s="16"/>
      <c r="L54" s="16"/>
      <c r="M54" s="14"/>
      <c r="N54" s="26">
        <f t="shared" si="0"/>
        <v>1.3418104753254616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1.053054502982339</v>
      </c>
      <c r="I55" s="15"/>
      <c r="J55" s="38"/>
      <c r="K55" s="19"/>
      <c r="L55" s="16"/>
      <c r="M55" s="18"/>
      <c r="N55" s="26">
        <f t="shared" si="0"/>
        <v>1.053054502982339</v>
      </c>
    </row>
    <row r="56" spans="1:14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1.077440402511689</v>
      </c>
      <c r="I56" s="15"/>
      <c r="J56" s="37"/>
      <c r="K56" s="16"/>
      <c r="L56" s="16"/>
      <c r="M56" s="14"/>
      <c r="N56" s="26">
        <f t="shared" si="0"/>
        <v>1.077440402511689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0.66778193269041519</v>
      </c>
      <c r="I57" s="15"/>
      <c r="J57" s="37"/>
      <c r="K57" s="16"/>
      <c r="L57" s="16"/>
      <c r="M57" s="14"/>
      <c r="N57" s="26">
        <f>H57-J57</f>
        <v>0.66778193269041519</v>
      </c>
    </row>
    <row r="58" spans="1:14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1.1363636363636365</v>
      </c>
      <c r="I61" s="15"/>
      <c r="J61" s="38"/>
      <c r="K61" s="19"/>
      <c r="L61" s="16"/>
      <c r="M61" s="18"/>
      <c r="N61" s="26">
        <f t="shared" si="0"/>
        <v>1.1363636363636365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1.1214876033057852</v>
      </c>
      <c r="I62" s="15"/>
      <c r="J62" s="37"/>
      <c r="K62" s="16"/>
      <c r="L62" s="16"/>
      <c r="M62" s="14"/>
      <c r="N62" s="26">
        <f t="shared" si="0"/>
        <v>1.1214876033057852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1.1057851239669423</v>
      </c>
      <c r="I63" s="15"/>
      <c r="J63" s="37"/>
      <c r="K63" s="16"/>
      <c r="L63" s="16"/>
      <c r="M63" s="14"/>
      <c r="N63" s="26">
        <f t="shared" si="0"/>
        <v>1.1057851239669423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1.2900163851065032</v>
      </c>
      <c r="I66" s="15"/>
      <c r="J66" s="38"/>
      <c r="K66" s="19"/>
      <c r="L66" s="19"/>
      <c r="M66" s="18"/>
      <c r="N66" s="26">
        <f t="shared" si="0"/>
        <v>1.2900163851065032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1.4467592592592591</v>
      </c>
      <c r="I69" s="15"/>
      <c r="J69" s="37"/>
      <c r="K69" s="16"/>
      <c r="L69" s="16"/>
      <c r="M69" s="14"/>
      <c r="N69" s="26">
        <f t="shared" si="0"/>
        <v>1.4467592592592591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1.3854808785684363</v>
      </c>
      <c r="I70" s="15"/>
      <c r="J70" s="38"/>
      <c r="K70" s="23"/>
      <c r="L70" s="23"/>
      <c r="M70" s="18"/>
      <c r="N70" s="26">
        <f t="shared" si="0"/>
        <v>1.3854808785684363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E58" sqref="E5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136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1.1859504132231407</v>
      </c>
      <c r="I10" s="15"/>
      <c r="J10" s="38"/>
      <c r="K10" s="19"/>
      <c r="L10" s="16"/>
      <c r="M10" s="18"/>
      <c r="N10" s="26">
        <f t="shared" si="0"/>
        <v>1.1859504132231407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1.1859504132231407</v>
      </c>
      <c r="I11" s="15"/>
      <c r="J11" s="37"/>
      <c r="K11" s="16"/>
      <c r="L11" s="16"/>
      <c r="M11" s="14"/>
      <c r="N11" s="26">
        <f t="shared" si="0"/>
        <v>1.1859504132231407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1.1208611597438638</v>
      </c>
      <c r="I15" s="15"/>
      <c r="J15" s="37"/>
      <c r="K15" s="16"/>
      <c r="L15" s="16"/>
      <c r="M15" s="14"/>
      <c r="N15" s="26">
        <f t="shared" si="0"/>
        <v>1.1208611597438638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1.0496768718584764</v>
      </c>
      <c r="I16" s="15"/>
      <c r="J16" s="38"/>
      <c r="K16" s="19"/>
      <c r="L16" s="16"/>
      <c r="M16" s="18"/>
      <c r="N16" s="26">
        <f t="shared" si="0"/>
        <v>1.0496768718584764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1.2101560929858644</v>
      </c>
      <c r="I17" s="15"/>
      <c r="J17" s="37"/>
      <c r="K17" s="16"/>
      <c r="L17" s="16"/>
      <c r="M17" s="14"/>
      <c r="N17" s="26">
        <f t="shared" si="0"/>
        <v>1.2101560929858644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1.1208333333333333</v>
      </c>
      <c r="I20" s="15"/>
      <c r="J20" s="38"/>
      <c r="K20" s="19"/>
      <c r="L20" s="16"/>
      <c r="M20" s="18"/>
      <c r="N20" s="26">
        <f t="shared" si="0"/>
        <v>1.1208333333333333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1.0991666666666666</v>
      </c>
      <c r="I21" s="15"/>
      <c r="J21" s="37"/>
      <c r="K21" s="22"/>
      <c r="L21" s="22"/>
      <c r="M21" s="14"/>
      <c r="N21" s="26">
        <f t="shared" si="0"/>
        <v>1.0991666666666666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1.0950000000000002</v>
      </c>
      <c r="I24" s="15"/>
      <c r="J24" s="38"/>
      <c r="K24" s="23"/>
      <c r="L24" s="22"/>
      <c r="M24" s="18"/>
      <c r="N24" s="26">
        <f t="shared" si="0"/>
        <v>1.0950000000000002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1.1074999999999999</v>
      </c>
      <c r="I25" s="15"/>
      <c r="J25" s="37"/>
      <c r="K25" s="22"/>
      <c r="L25" s="22"/>
      <c r="M25" s="14"/>
      <c r="N25" s="26">
        <f t="shared" si="0"/>
        <v>1.1074999999999999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1.1336134453781512</v>
      </c>
      <c r="I28" s="15"/>
      <c r="J28" s="38"/>
      <c r="K28" s="19"/>
      <c r="L28" s="16"/>
      <c r="M28" s="18"/>
      <c r="N28" s="26">
        <f t="shared" si="0"/>
        <v>1.1336134453781512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1.1168067226890757</v>
      </c>
      <c r="I29" s="15"/>
      <c r="J29" s="37"/>
      <c r="K29" s="16"/>
      <c r="L29" s="16"/>
      <c r="M29" s="14"/>
      <c r="N29" s="26">
        <f t="shared" si="0"/>
        <v>1.1168067226890757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1.1336134453781512</v>
      </c>
      <c r="I30" s="15"/>
      <c r="J30" s="38"/>
      <c r="K30" s="19"/>
      <c r="L30" s="16"/>
      <c r="M30" s="18"/>
      <c r="N30" s="26">
        <f t="shared" si="0"/>
        <v>1.1336134453781512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1.1000000000000001</v>
      </c>
      <c r="I31" s="15"/>
      <c r="J31" s="37"/>
      <c r="K31" s="16"/>
      <c r="L31" s="16"/>
      <c r="M31" s="14"/>
      <c r="N31" s="26">
        <f t="shared" si="0"/>
        <v>1.1000000000000001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1.1168067226890757</v>
      </c>
      <c r="I32" s="15"/>
      <c r="J32" s="38"/>
      <c r="K32" s="19"/>
      <c r="L32" s="16"/>
      <c r="M32" s="18"/>
      <c r="N32" s="26">
        <f t="shared" si="0"/>
        <v>1.1168067226890757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1.1252100840336134</v>
      </c>
      <c r="I33" s="15"/>
      <c r="J33" s="37"/>
      <c r="K33" s="16"/>
      <c r="L33" s="16"/>
      <c r="M33" s="14"/>
      <c r="N33" s="26">
        <f t="shared" si="0"/>
        <v>1.1252100840336134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1.1588235294117648</v>
      </c>
      <c r="I36" s="15"/>
      <c r="J36" s="38"/>
      <c r="K36" s="19"/>
      <c r="L36" s="16"/>
      <c r="M36" s="18"/>
      <c r="N36" s="26">
        <f t="shared" si="0"/>
        <v>1.1588235294117648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1.142016806722689</v>
      </c>
      <c r="I39" s="15"/>
      <c r="J39" s="37"/>
      <c r="K39" s="16"/>
      <c r="L39" s="16"/>
      <c r="M39" s="14"/>
      <c r="N39" s="26">
        <f t="shared" si="0"/>
        <v>1.142016806722689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1.1588235294117648</v>
      </c>
      <c r="I40" s="15"/>
      <c r="J40" s="38"/>
      <c r="K40" s="19"/>
      <c r="L40" s="16"/>
      <c r="M40" s="18"/>
      <c r="N40" s="26">
        <f t="shared" si="0"/>
        <v>1.1588235294117648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1.1252100840336134</v>
      </c>
      <c r="I41" s="15"/>
      <c r="J41" s="37"/>
      <c r="K41" s="16"/>
      <c r="L41" s="16"/>
      <c r="M41" s="14"/>
      <c r="N41" s="26">
        <f t="shared" si="0"/>
        <v>1.1252100840336134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1.1588235294117648</v>
      </c>
      <c r="I42" s="15"/>
      <c r="J42" s="38"/>
      <c r="K42" s="19"/>
      <c r="L42" s="16"/>
      <c r="M42" s="18"/>
      <c r="N42" s="26">
        <f t="shared" si="0"/>
        <v>1.1588235294117648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1.066036139130347</v>
      </c>
      <c r="I48" s="15"/>
      <c r="J48" s="38"/>
      <c r="K48" s="19"/>
      <c r="L48" s="16"/>
      <c r="M48" s="18"/>
      <c r="N48" s="26">
        <f t="shared" si="0"/>
        <v>1.066036139130347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1.0652892561983471</v>
      </c>
      <c r="I51" s="15"/>
      <c r="J51" s="38"/>
      <c r="K51" s="19"/>
      <c r="L51" s="16"/>
      <c r="M51" s="18"/>
      <c r="N51" s="26">
        <f t="shared" si="0"/>
        <v>1.0652892561983471</v>
      </c>
    </row>
    <row r="52" spans="1:136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1.0914605657212448</v>
      </c>
      <c r="I52" s="15"/>
      <c r="J52" s="37"/>
      <c r="K52" s="16"/>
      <c r="L52" s="16"/>
      <c r="M52" s="14"/>
      <c r="N52" s="26">
        <f t="shared" si="0"/>
        <v>1.0914605657212448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1.0391304347826089</v>
      </c>
      <c r="I53" s="15"/>
      <c r="J53" s="38"/>
      <c r="K53" s="19"/>
      <c r="L53" s="16"/>
      <c r="M53" s="18"/>
      <c r="N53" s="26">
        <f t="shared" si="0"/>
        <v>1.0391304347826089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1.3418104753254616</v>
      </c>
      <c r="I54" s="15"/>
      <c r="J54" s="37"/>
      <c r="K54" s="16"/>
      <c r="L54" s="16"/>
      <c r="M54" s="14"/>
      <c r="N54" s="26">
        <f t="shared" si="0"/>
        <v>1.3418104753254616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1.053054502982339</v>
      </c>
      <c r="I55" s="15"/>
      <c r="J55" s="38"/>
      <c r="K55" s="19"/>
      <c r="L55" s="16"/>
      <c r="M55" s="18"/>
      <c r="N55" s="26">
        <f t="shared" si="0"/>
        <v>1.053054502982339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1.077440402511689</v>
      </c>
      <c r="I56" s="15"/>
      <c r="J56" s="37"/>
      <c r="K56" s="16"/>
      <c r="L56" s="16"/>
      <c r="M56" s="14"/>
      <c r="N56" s="26">
        <f t="shared" si="0"/>
        <v>1.077440402511689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0.66778193269041519</v>
      </c>
      <c r="I57" s="15"/>
      <c r="J57" s="37"/>
      <c r="K57" s="16"/>
      <c r="L57" s="16"/>
      <c r="M57" s="14"/>
      <c r="N57" s="26">
        <f>H57-J57</f>
        <v>0.66778193269041519</v>
      </c>
    </row>
    <row r="58" spans="1:136" s="7" customFormat="1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1.1363636363636365</v>
      </c>
      <c r="I61" s="15"/>
      <c r="J61" s="38"/>
      <c r="K61" s="19"/>
      <c r="L61" s="16"/>
      <c r="M61" s="18"/>
      <c r="N61" s="26">
        <f t="shared" si="0"/>
        <v>1.1363636363636365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1.1214876033057852</v>
      </c>
      <c r="I62" s="15"/>
      <c r="J62" s="37"/>
      <c r="K62" s="16"/>
      <c r="L62" s="16"/>
      <c r="M62" s="14"/>
      <c r="N62" s="26">
        <f t="shared" si="0"/>
        <v>1.1214876033057852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1.1057851239669423</v>
      </c>
      <c r="I63" s="15"/>
      <c r="J63" s="37"/>
      <c r="K63" s="16"/>
      <c r="L63" s="16"/>
      <c r="M63" s="14"/>
      <c r="N63" s="26">
        <f t="shared" si="0"/>
        <v>1.1057851239669423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1.2900163851065032</v>
      </c>
      <c r="I66" s="15"/>
      <c r="J66" s="38"/>
      <c r="K66" s="19"/>
      <c r="L66" s="19"/>
      <c r="M66" s="18"/>
      <c r="N66" s="26">
        <f t="shared" si="1"/>
        <v>1.2900163851065032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1.4467592592592591</v>
      </c>
      <c r="I69" s="15"/>
      <c r="J69" s="37"/>
      <c r="K69" s="16"/>
      <c r="L69" s="16"/>
      <c r="M69" s="14"/>
      <c r="N69" s="26">
        <f t="shared" si="1"/>
        <v>1.4467592592592591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1.3854808785684363</v>
      </c>
      <c r="I70" s="15"/>
      <c r="J70" s="38"/>
      <c r="K70" s="23"/>
      <c r="L70" s="23"/>
      <c r="M70" s="18"/>
      <c r="N70" s="26">
        <f t="shared" si="1"/>
        <v>1.3854808785684363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E58" sqref="E5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217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1.1859504132231407</v>
      </c>
      <c r="I10" s="15"/>
      <c r="J10" s="38"/>
      <c r="K10" s="19"/>
      <c r="L10" s="16"/>
      <c r="M10" s="18"/>
      <c r="N10" s="26">
        <f t="shared" si="0"/>
        <v>1.1859504132231407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1.1859504132231407</v>
      </c>
      <c r="I11" s="15"/>
      <c r="J11" s="37"/>
      <c r="K11" s="16"/>
      <c r="L11" s="16"/>
      <c r="M11" s="14"/>
      <c r="N11" s="26">
        <f t="shared" si="0"/>
        <v>1.1859504132231407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1.1208611597438638</v>
      </c>
      <c r="I15" s="15"/>
      <c r="J15" s="37"/>
      <c r="K15" s="16"/>
      <c r="L15" s="16"/>
      <c r="M15" s="14"/>
      <c r="N15" s="26">
        <f t="shared" si="0"/>
        <v>1.1208611597438638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1.0496768718584764</v>
      </c>
      <c r="I16" s="15"/>
      <c r="J16" s="38"/>
      <c r="K16" s="19"/>
      <c r="L16" s="16"/>
      <c r="M16" s="18"/>
      <c r="N16" s="26">
        <f t="shared" si="0"/>
        <v>1.0496768718584764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1.2101560929858644</v>
      </c>
      <c r="I17" s="15"/>
      <c r="J17" s="37"/>
      <c r="K17" s="16"/>
      <c r="L17" s="16"/>
      <c r="M17" s="14"/>
      <c r="N17" s="26">
        <f t="shared" si="0"/>
        <v>1.2101560929858644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1.1208333333333333</v>
      </c>
      <c r="I20" s="15"/>
      <c r="J20" s="38"/>
      <c r="K20" s="19"/>
      <c r="L20" s="16"/>
      <c r="M20" s="18"/>
      <c r="N20" s="26">
        <f t="shared" si="0"/>
        <v>1.1208333333333333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1.0991666666666666</v>
      </c>
      <c r="I21" s="15"/>
      <c r="J21" s="37"/>
      <c r="K21" s="22"/>
      <c r="L21" s="22"/>
      <c r="M21" s="14"/>
      <c r="N21" s="26">
        <f t="shared" si="0"/>
        <v>1.0991666666666666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1.0950000000000002</v>
      </c>
      <c r="I24" s="15"/>
      <c r="J24" s="38"/>
      <c r="K24" s="23"/>
      <c r="L24" s="22"/>
      <c r="M24" s="18"/>
      <c r="N24" s="26">
        <f t="shared" si="0"/>
        <v>1.0950000000000002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1.1074999999999999</v>
      </c>
      <c r="I25" s="15"/>
      <c r="J25" s="37"/>
      <c r="K25" s="22"/>
      <c r="L25" s="22"/>
      <c r="M25" s="14"/>
      <c r="N25" s="26">
        <f t="shared" si="0"/>
        <v>1.1074999999999999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1.1336134453781512</v>
      </c>
      <c r="I28" s="15"/>
      <c r="J28" s="38"/>
      <c r="K28" s="19"/>
      <c r="L28" s="16"/>
      <c r="M28" s="18"/>
      <c r="N28" s="26">
        <f t="shared" si="0"/>
        <v>1.1336134453781512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1.1168067226890757</v>
      </c>
      <c r="I29" s="15"/>
      <c r="J29" s="37"/>
      <c r="K29" s="16"/>
      <c r="L29" s="16"/>
      <c r="M29" s="14"/>
      <c r="N29" s="26">
        <f t="shared" si="0"/>
        <v>1.1168067226890757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1.1336134453781512</v>
      </c>
      <c r="I30" s="15"/>
      <c r="J30" s="38"/>
      <c r="K30" s="19"/>
      <c r="L30" s="16"/>
      <c r="M30" s="18"/>
      <c r="N30" s="26">
        <f t="shared" si="0"/>
        <v>1.1336134453781512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1.1000000000000001</v>
      </c>
      <c r="I31" s="15"/>
      <c r="J31" s="37"/>
      <c r="K31" s="16"/>
      <c r="L31" s="16"/>
      <c r="M31" s="14"/>
      <c r="N31" s="26">
        <f t="shared" si="0"/>
        <v>1.1000000000000001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1.1168067226890757</v>
      </c>
      <c r="I32" s="15"/>
      <c r="J32" s="38"/>
      <c r="K32" s="19"/>
      <c r="L32" s="16"/>
      <c r="M32" s="18"/>
      <c r="N32" s="26">
        <f t="shared" si="0"/>
        <v>1.1168067226890757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1.1252100840336134</v>
      </c>
      <c r="I33" s="15"/>
      <c r="J33" s="37"/>
      <c r="K33" s="16"/>
      <c r="L33" s="16"/>
      <c r="M33" s="14"/>
      <c r="N33" s="26">
        <f t="shared" si="0"/>
        <v>1.1252100840336134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1.1588235294117648</v>
      </c>
      <c r="I36" s="15"/>
      <c r="J36" s="38"/>
      <c r="K36" s="19"/>
      <c r="L36" s="16"/>
      <c r="M36" s="18"/>
      <c r="N36" s="26">
        <f t="shared" si="0"/>
        <v>1.1588235294117648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1.142016806722689</v>
      </c>
      <c r="I39" s="15"/>
      <c r="J39" s="37"/>
      <c r="K39" s="16"/>
      <c r="L39" s="16"/>
      <c r="M39" s="14"/>
      <c r="N39" s="26">
        <f t="shared" si="0"/>
        <v>1.142016806722689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1.1588235294117648</v>
      </c>
      <c r="I40" s="15"/>
      <c r="J40" s="38"/>
      <c r="K40" s="19"/>
      <c r="L40" s="16"/>
      <c r="M40" s="18"/>
      <c r="N40" s="26">
        <f t="shared" si="0"/>
        <v>1.1588235294117648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1.1252100840336134</v>
      </c>
      <c r="I41" s="15"/>
      <c r="J41" s="37"/>
      <c r="K41" s="16"/>
      <c r="L41" s="16"/>
      <c r="M41" s="14"/>
      <c r="N41" s="26">
        <f t="shared" si="0"/>
        <v>1.1252100840336134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1.1588235294117648</v>
      </c>
      <c r="I42" s="15"/>
      <c r="J42" s="38"/>
      <c r="K42" s="19"/>
      <c r="L42" s="16"/>
      <c r="M42" s="18"/>
      <c r="N42" s="26">
        <f t="shared" si="0"/>
        <v>1.1588235294117648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1.066036139130347</v>
      </c>
      <c r="I48" s="15"/>
      <c r="J48" s="38"/>
      <c r="K48" s="19"/>
      <c r="L48" s="16"/>
      <c r="M48" s="18"/>
      <c r="N48" s="26">
        <f t="shared" si="0"/>
        <v>1.066036139130347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110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1.0652892561983471</v>
      </c>
      <c r="I51" s="15"/>
      <c r="J51" s="37"/>
      <c r="K51" s="16"/>
      <c r="L51" s="16"/>
      <c r="M51" s="14"/>
      <c r="N51" s="26">
        <f t="shared" si="0"/>
        <v>1.0652892561983471</v>
      </c>
    </row>
    <row r="52" spans="1:217">
      <c r="A52" s="27" t="s">
        <v>82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1.0914605657212448</v>
      </c>
      <c r="I52" s="15"/>
      <c r="J52" s="38"/>
      <c r="K52" s="19"/>
      <c r="L52" s="19"/>
      <c r="M52" s="18"/>
      <c r="N52" s="26">
        <f t="shared" si="0"/>
        <v>1.0914605657212448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1.0391304347826089</v>
      </c>
      <c r="I53" s="15"/>
      <c r="J53" s="37"/>
      <c r="K53" s="16"/>
      <c r="L53" s="16"/>
      <c r="M53" s="14"/>
      <c r="N53" s="26">
        <f t="shared" si="0"/>
        <v>1.0391304347826089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1.3418104753254616</v>
      </c>
      <c r="I54" s="15"/>
      <c r="J54" s="38"/>
      <c r="K54" s="19"/>
      <c r="L54" s="19"/>
      <c r="M54" s="18"/>
      <c r="N54" s="26">
        <f t="shared" si="0"/>
        <v>1.3418104753254616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1.053054502982339</v>
      </c>
      <c r="I55" s="15"/>
      <c r="J55" s="37"/>
      <c r="K55" s="16"/>
      <c r="L55" s="16"/>
      <c r="M55" s="14"/>
      <c r="N55" s="26">
        <f t="shared" si="0"/>
        <v>1.053054502982339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75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1.077440402511689</v>
      </c>
      <c r="I56" s="15"/>
      <c r="J56" s="38"/>
      <c r="K56" s="19"/>
      <c r="L56" s="19"/>
      <c r="M56" s="18"/>
      <c r="N56" s="26">
        <f t="shared" si="0"/>
        <v>1.077440402511689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0.66778193269041519</v>
      </c>
      <c r="I57" s="15"/>
      <c r="J57" s="38"/>
      <c r="K57" s="19"/>
      <c r="L57" s="19"/>
      <c r="M57" s="18"/>
      <c r="N57" s="26">
        <f>H57-J57</f>
        <v>0.66778193269041519</v>
      </c>
    </row>
    <row r="58" spans="1:217" s="7" customFormat="1">
      <c r="A58" s="27" t="s">
        <v>71</v>
      </c>
      <c r="B58" s="17"/>
      <c r="C58" s="17" t="str">
        <f>'Price guide'!C49</f>
        <v>Average</v>
      </c>
      <c r="D58" s="17"/>
      <c r="E58" s="17"/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1.1363636363636365</v>
      </c>
      <c r="I61" s="15"/>
      <c r="J61" s="37"/>
      <c r="K61" s="16"/>
      <c r="L61" s="16"/>
      <c r="M61" s="14"/>
      <c r="N61" s="26">
        <f t="shared" si="0"/>
        <v>1.1363636363636365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1.1214876033057852</v>
      </c>
      <c r="I62" s="15"/>
      <c r="J62" s="38"/>
      <c r="K62" s="19"/>
      <c r="L62" s="19"/>
      <c r="M62" s="18"/>
      <c r="N62" s="26">
        <f t="shared" si="0"/>
        <v>1.1214876033057852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1.1057851239669423</v>
      </c>
      <c r="I63" s="15"/>
      <c r="J63" s="37"/>
      <c r="K63" s="16"/>
      <c r="L63" s="16"/>
      <c r="M63" s="14"/>
      <c r="N63" s="26">
        <f t="shared" si="0"/>
        <v>1.1057851239669423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1.2900163851065032</v>
      </c>
      <c r="I66" s="15"/>
      <c r="J66" s="38"/>
      <c r="K66" s="19"/>
      <c r="L66" s="19"/>
      <c r="M66" s="18"/>
      <c r="N66" s="26">
        <f t="shared" si="1"/>
        <v>1.2900163851065032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1.4467592592592591</v>
      </c>
      <c r="I69" s="15"/>
      <c r="J69" s="37"/>
      <c r="K69" s="16"/>
      <c r="L69" s="16"/>
      <c r="M69" s="14"/>
      <c r="N69" s="26">
        <f t="shared" si="1"/>
        <v>1.4467592592592591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1.3854808785684363</v>
      </c>
      <c r="I70" s="15"/>
      <c r="J70" s="38"/>
      <c r="K70" s="23"/>
      <c r="L70" s="23"/>
      <c r="M70" s="18"/>
      <c r="N70" s="26">
        <f t="shared" si="1"/>
        <v>1.3854808785684363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2014-03-14T13:35:49Z</dcterms:modified>
</cp:coreProperties>
</file>