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5" yWindow="225" windowWidth="12120" windowHeight="6540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3\03\baltic.htm"/>
    <webPublishObject id="18440" divId="Statoil Price GUIDE  uge 23_18440" sourceObject="denmark" destinationFile="O:\Statoil Routex Webpage\Diesel prices\2013\03\denmark.htm"/>
    <webPublishObject id="2272" divId="Statoil Price GUIDE  uge 23_2272" sourceObject="ireland" destinationFile="O:\Statoil Routex Webpage\Diesel prices\2013\03\ireland.htm"/>
    <webPublishObject id="23464" divId="Statoil Price GUIDE  uge 23_23464" sourceObject="norway" destinationFile="O:\Statoil Routex Webpage\Diesel prices\2013\03\norway.htm"/>
    <webPublishObject id="89" divId="Statoil Price GUIDE  uge 23_89" sourceObject="sweden" destinationFile="O:\Statoil Routex Webpage\Diesel prices\2013\03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/>
  <c r="F14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G2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F42" i="1"/>
  <c r="G42" s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20" i="13"/>
  <c r="N20" s="1"/>
  <c r="H7"/>
  <c r="N7" s="1"/>
  <c r="F47" i="7"/>
  <c r="H29" i="8"/>
  <c r="H41"/>
  <c r="H30"/>
  <c r="H5" i="14"/>
  <c r="N5" s="1"/>
  <c r="H11" i="7"/>
  <c r="H36" i="15"/>
  <c r="N36" s="1"/>
  <c r="H11" i="8"/>
  <c r="H7" i="1"/>
  <c r="H8" i="11" s="1"/>
  <c r="H7" i="17" s="1"/>
  <c r="N7" s="1"/>
  <c r="H8" i="8"/>
  <c r="H36" i="13"/>
  <c r="N36" s="1"/>
  <c r="H20" i="15"/>
  <c r="N20" s="1"/>
  <c r="H10" i="1"/>
  <c r="H11" i="11" s="1"/>
  <c r="H12" i="17" s="1"/>
  <c r="N12" s="1"/>
  <c r="H11" i="10"/>
  <c r="I41" i="1"/>
  <c r="H42" i="9" s="1"/>
  <c r="H50" i="16" s="1"/>
  <c r="N50" s="1"/>
  <c r="H11" i="14"/>
  <c r="N11" s="1"/>
  <c r="H8" i="10"/>
  <c r="H11" i="13"/>
  <c r="N11" s="1"/>
  <c r="H11" i="15"/>
  <c r="N11" s="1"/>
  <c r="I38" i="1"/>
  <c r="H39" i="9" s="1"/>
  <c r="H47" i="16" s="1"/>
  <c r="N47" s="1"/>
  <c r="H39" i="8"/>
  <c r="H7" i="15"/>
  <c r="N7" s="1"/>
  <c r="H2" i="13"/>
  <c r="N2" s="1"/>
  <c r="I6" i="1"/>
  <c r="H7" i="9" s="1"/>
  <c r="H5" i="16" s="1"/>
  <c r="N5" s="1"/>
  <c r="H7" i="10"/>
  <c r="H50" i="13"/>
  <c r="N50" s="1"/>
  <c r="H6" i="1"/>
  <c r="H7" i="11" s="1"/>
  <c r="H6" i="17" s="1"/>
  <c r="N6" s="1"/>
  <c r="I3" i="1"/>
  <c r="H4" i="9" s="1"/>
  <c r="H2" i="16" s="1"/>
  <c r="N2" s="1"/>
  <c r="H37" i="7"/>
  <c r="H25" i="14"/>
  <c r="N25" s="1"/>
  <c r="H19" i="7"/>
  <c r="H5" i="15"/>
  <c r="N5" s="1"/>
  <c r="H7" i="8"/>
  <c r="H59" i="15"/>
  <c r="N59" s="1"/>
  <c r="H10" i="8"/>
  <c r="F46" i="10"/>
  <c r="H10"/>
  <c r="H4" i="7"/>
  <c r="F46" i="11"/>
  <c r="H37" i="13"/>
  <c r="N37" s="1"/>
  <c r="H58" i="14"/>
  <c r="N58" s="1"/>
  <c r="H50" i="10"/>
  <c r="H50" i="7"/>
  <c r="H19" i="8"/>
  <c r="H14" i="15"/>
  <c r="N14" s="1"/>
  <c r="H28" i="13" l="1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<sst xmlns="http://schemas.openxmlformats.org/spreadsheetml/2006/main" count="546" uniqueCount="167">
  <si>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</si>
  <si>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</si>
  <si>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</si>
  <si>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</si>
  <si>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</si>
  <si>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</si>
  <si>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</si>
  <si>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</si>
  <si>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</si>
  <si>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</si>
  <si>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</si>
  <si>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</si>
  <si>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</si>
  <si>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</si>
  <si>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</si>
  <si>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</si>
  <si>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</si>
  <si>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</si>
  <si>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</si>
  <si>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</si>
  <si>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</si>
  <si>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</si>
  <si>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</si>
  <si>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</si>
  <si>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</si>
  <si>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</si>
  <si>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</si>
  <si>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</si>
  <si>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</si>
  <si>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</si>
  <si>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</si>
  <si>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</si>
  <si>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</si>
  <si>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</si>
  <si>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</si>
  <si>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</si>
  <si>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</si>
  <si>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</si>
  <si>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</si>
  <si>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</si>
  <si>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</si>
  <si>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</si>
  <si>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</si>
  <si>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</si>
  <si>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</si>
  <si>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</si>
  <si>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</si>
  <si>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</si>
  <si>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</si>
  <si>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</si>
  <si>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</si>
  <si>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</si>
  <si>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</si>
  <si>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</si>
  <si>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</si>
  <si>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</si>
  <si>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</si>
  <si>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</si>
  <si>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</si>
  <si>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</si>
  <si>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</si>
  <si>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</si>
  <si>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</si>
  <si>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</si>
  <si>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</si>
  <si>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</si>
  <si>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</si>
  <si>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</si>
  <si>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</si>
  <si>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</si>
  <si>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</si>
  <si>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</si>
  <si>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</si>
  <si>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</si>
  <si>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</si>
  <si>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</si>
  <si>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</si>
  <si>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</si>
  <si>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</si>
  <si>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</si>
  <si>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</si>
  <si>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</si>
  <si>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</si>
  <si>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</si>
  <si>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</si>
  <si>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</si>
  <si>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</si>
  <si>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</si>
  <si>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</si>
  <si>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</si>
  <si>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Latvia - LVL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</si>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</sst>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Alignment="0">
      <alignment horizontal="left" vertical="top" wrapText="1"/>
    </xf>
    <xf numFmtId="0" fontId="7" fillId="10" borderId="0" applyNumberFormat="0" applyAlignment="0">
      <alignment horizontal="left" vertical="top" wrapText="1"/>
    </xf>
  </cellStyleXfs>
  <cellXfs count="157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1" fillId="0" borderId="0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3" borderId="0" xfId="0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9" fontId="6" fillId="3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9" fontId="6" fillId="4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top" wrapText="1"/>
    </xf>
    <xf numFmtId="165" fontId="6" fillId="3" borderId="0" xfId="0" applyNumberFormat="1" applyFont="1" applyFill="1" applyBorder="1" applyAlignment="1">
      <alignment vertical="top" wrapText="1"/>
    </xf>
    <xf numFmtId="165" fontId="6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center" vertical="top" wrapText="1"/>
    </xf>
    <xf numFmtId="166" fontId="6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165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6" fillId="4" borderId="0" xfId="0" applyFont="1" applyFill="1" applyBorder="1"/>
    <xf numFmtId="167" fontId="2" fillId="7" borderId="4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7" fontId="2" fillId="7" borderId="5" xfId="0" applyNumberFormat="1" applyFont="1" applyFill="1" applyBorder="1"/>
    <xf numFmtId="164" fontId="3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Border="1" applyAlignment="1"/>
    <xf numFmtId="2" fontId="3" fillId="3" borderId="0" xfId="0" applyNumberFormat="1" applyFont="1" applyFill="1" applyBorder="1" applyAlignment="1"/>
    <xf numFmtId="2" fontId="2" fillId="3" borderId="0" xfId="0" applyNumberFormat="1" applyFont="1" applyFill="1" applyBorder="1" applyAlignment="1"/>
    <xf numFmtId="2" fontId="2" fillId="0" borderId="0" xfId="0" applyNumberFormat="1" applyFont="1" applyBorder="1" applyAlignment="1"/>
    <xf numFmtId="0" fontId="10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 applyAlignment="1"/>
    <xf numFmtId="164" fontId="9" fillId="8" borderId="0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4" borderId="0" xfId="0" applyFont="1" applyFill="1" applyBorder="1"/>
    <xf numFmtId="0" fontId="9" fillId="4" borderId="0" xfId="0" applyFont="1" applyFill="1" applyBorder="1"/>
    <xf numFmtId="2" fontId="9" fillId="4" borderId="0" xfId="0" applyNumberFormat="1" applyFont="1" applyFill="1" applyBorder="1" applyAlignment="1"/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2" fontId="9" fillId="8" borderId="0" xfId="0" applyNumberFormat="1" applyFont="1" applyFill="1" applyBorder="1" applyAlignment="1"/>
    <xf numFmtId="164" fontId="9" fillId="4" borderId="0" xfId="0" applyNumberFormat="1" applyFont="1" applyFill="1" applyBorder="1" applyAlignment="1"/>
    <xf numFmtId="164" fontId="9" fillId="0" borderId="0" xfId="0" applyNumberFormat="1" applyFont="1" applyBorder="1" applyAlignment="1"/>
    <xf numFmtId="164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 applyAlignment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3" borderId="0" xfId="0" applyFont="1" applyFill="1" applyBorder="1"/>
    <xf numFmtId="0" fontId="11" fillId="4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center" wrapText="1"/>
    </xf>
    <xf numFmtId="2" fontId="12" fillId="5" borderId="0" xfId="0" applyNumberFormat="1" applyFont="1" applyFill="1" applyBorder="1" applyAlignment="1">
      <alignment horizontal="center" wrapText="1"/>
    </xf>
    <xf numFmtId="164" fontId="12" fillId="5" borderId="0" xfId="0" applyNumberFormat="1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164" fontId="18" fillId="9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top"/>
    </xf>
    <xf numFmtId="164" fontId="17" fillId="0" borderId="0" xfId="1" applyNumberFormat="1" applyFont="1" applyFill="1" applyAlignment="1">
      <alignment vertical="top"/>
    </xf>
    <xf numFmtId="9" fontId="17" fillId="0" borderId="0" xfId="1" applyNumberFormat="1" applyFont="1" applyFill="1" applyAlignment="1">
      <alignment horizontal="center" vertical="top"/>
    </xf>
    <xf numFmtId="0" fontId="16" fillId="0" borderId="0" xfId="1" applyFont="1" applyFill="1" applyAlignment="1">
      <alignment vertical="top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vertical="top" wrapText="1"/>
    </xf>
    <xf numFmtId="164" fontId="17" fillId="0" borderId="0" xfId="2" applyNumberFormat="1" applyFont="1" applyFill="1" applyAlignment="1">
      <alignment horizontal="right" vertical="top" wrapText="1"/>
    </xf>
    <xf numFmtId="0" fontId="17" fillId="0" borderId="0" xfId="2" applyFont="1" applyFill="1" applyAlignment="1">
      <alignment horizontal="center" vertical="top" wrapText="1"/>
    </xf>
    <xf numFmtId="9" fontId="17" fillId="0" borderId="0" xfId="2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164" fontId="17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center" vertical="top" wrapText="1"/>
    </xf>
    <xf numFmtId="9" fontId="17" fillId="0" borderId="0" xfId="1" applyNumberFormat="1" applyFont="1" applyFill="1" applyAlignment="1">
      <alignment horizontal="center" vertical="top" wrapText="1"/>
    </xf>
    <xf numFmtId="0" fontId="17" fillId="0" borderId="0" xfId="2" applyFont="1" applyFill="1" applyAlignment="1">
      <alignment vertical="top"/>
    </xf>
    <xf numFmtId="165" fontId="17" fillId="0" borderId="0" xfId="2" applyNumberFormat="1" applyFont="1" applyFill="1" applyAlignment="1">
      <alignment horizontal="center" vertical="top" wrapText="1"/>
    </xf>
    <xf numFmtId="164" fontId="17" fillId="0" borderId="0" xfId="1" applyNumberFormat="1" applyFont="1" applyFill="1" applyAlignment="1">
      <alignment vertical="top" wrapText="1"/>
    </xf>
    <xf numFmtId="164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vertical="top" wrapText="1"/>
    </xf>
    <xf numFmtId="49" fontId="17" fillId="0" borderId="0" xfId="1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horizontal="center" vertical="top" wrapText="1"/>
    </xf>
    <xf numFmtId="165" fontId="17" fillId="0" borderId="0" xfId="2" applyNumberFormat="1" applyFont="1" applyFill="1" applyAlignment="1">
      <alignment vertical="top" wrapText="1"/>
    </xf>
    <xf numFmtId="49" fontId="17" fillId="0" borderId="0" xfId="2" applyNumberFormat="1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F3F3F3"/>
      <color rgb="FF524E4F"/>
      <color rgb="FFF3EAF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8"/>
  <sheetViews>
    <sheetView showGridLines="0" zoomScaleNormal="100" workbookViewId="0">
      <pane ySplit="1" topLeftCell="A2" activePane="bottomLeft" state="frozen"/>
      <selection activeCell="E46" sqref="E46"/>
      <selection pane="bottomLeft" activeCell="E46" sqref="E46"/>
    </sheetView>
  </sheetViews>
  <sheetFormatPr defaultRowHeight="12.75"/>
  <cols>
    <col min="1" max="1" width="10.85546875" style="6" bestFit="1" customWidth="1"/>
    <col min="2" max="2" width="0" style="1" hidden="1" customWidth="1"/>
    <col min="3" max="3" width="25.7109375" style="1" bestFit="1" customWidth="1"/>
    <col min="4" max="4" width="17.140625" style="1" hidden="1" customWidth="1"/>
    <col min="5" max="5" width="6.42578125" style="61" bestFit="1" customWidth="1"/>
    <col min="6" max="6" width="5.42578125" style="58" bestFit="1" customWidth="1"/>
    <col min="7" max="7" width="10.5703125" style="53" bestFit="1" customWidth="1"/>
    <col min="8" max="9" width="6.42578125" style="53" bestFit="1" customWidth="1"/>
    <col min="10" max="10" width="8.5703125" style="53" bestFit="1" customWidth="1"/>
    <col min="11" max="11" width="6.85546875" style="53" bestFit="1" customWidth="1"/>
    <col min="12" max="12" width="1.7109375" style="2" customWidth="1"/>
    <col min="13" max="13" width="34.140625" style="35" customWidth="1"/>
    <col min="14" max="14" width="17.5703125" style="35" bestFit="1" customWidth="1"/>
    <col min="15" max="15" width="9.140625" style="35"/>
    <col min="16" max="16" width="10.140625" style="35" bestFit="1" customWidth="1"/>
    <col min="17" max="65" width="9.140625" style="35"/>
    <col min="66" max="66" width="1.5703125" style="35" bestFit="1" customWidth="1"/>
    <col min="67" max="16384" width="9.140625" style="1"/>
  </cols>
  <sheetData>
    <row r="1" spans="1:30" ht="25.5">
      <c r="A1" s="87" t="s">
        <v>0</v>
      </c>
      <c r="B1" s="87"/>
      <c r="C1" s="87" t="s">
        <v>165</v>
      </c>
      <c r="D1" s="87"/>
      <c r="E1" s="88" t="s">
        <v>73</v>
      </c>
      <c r="F1" s="89" t="s">
        <v>42</v>
      </c>
      <c r="G1" s="89" t="s">
        <v>1</v>
      </c>
      <c r="H1" s="89" t="s">
        <v>2</v>
      </c>
      <c r="I1" s="89" t="s">
        <v>3</v>
      </c>
      <c r="J1" s="89" t="s">
        <v>6</v>
      </c>
      <c r="K1" s="89" t="s">
        <v>57</v>
      </c>
      <c r="L1" s="89"/>
      <c r="M1" s="89" t="s">
        <v>8</v>
      </c>
    </row>
    <row r="2" spans="1:30">
      <c r="A2" s="62"/>
      <c r="B2" s="63"/>
      <c r="C2" s="63"/>
      <c r="D2" s="63"/>
      <c r="E2" s="64"/>
      <c r="F2" s="75"/>
      <c r="G2" s="66"/>
      <c r="H2" s="66"/>
      <c r="I2" s="66"/>
      <c r="J2" s="66"/>
      <c r="K2" s="66"/>
      <c r="L2" s="67"/>
      <c r="M2" s="67"/>
    </row>
    <row r="3" spans="1:30">
      <c r="A3" s="62" t="s">
        <v>24</v>
      </c>
      <c r="B3" s="63"/>
      <c r="C3" s="82" t="s">
        <v>128</v>
      </c>
      <c r="D3" s="63"/>
      <c r="E3" s="64"/>
      <c r="F3" s="65">
        <v>1.427</v>
      </c>
      <c r="G3" s="66">
        <f t="shared" ref="G3:G8" si="0">(F3/(1+P$23))</f>
        <v>1.1891666666666667</v>
      </c>
      <c r="H3" s="66">
        <f t="shared" ref="H3:H34" si="1">G3*P$14</f>
        <v>10.614501666666667</v>
      </c>
      <c r="I3" s="66">
        <f t="shared" ref="I3:I34" si="2">G3*P$16</f>
        <v>9.997918750000002</v>
      </c>
      <c r="J3" s="66"/>
      <c r="K3" s="66"/>
      <c r="L3" s="67"/>
      <c r="M3" s="82" t="s">
        <v>25</v>
      </c>
      <c r="N3" s="146" t="s">
        <v>84</v>
      </c>
      <c r="O3" s="147"/>
      <c r="P3" s="148"/>
    </row>
    <row r="4" spans="1:30">
      <c r="A4" s="68"/>
      <c r="B4" s="69"/>
      <c r="C4" s="83" t="s">
        <v>129</v>
      </c>
      <c r="D4" s="69"/>
      <c r="E4" s="70"/>
      <c r="F4" s="65">
        <v>1.379</v>
      </c>
      <c r="G4" s="71">
        <f t="shared" si="0"/>
        <v>1.1491666666666667</v>
      </c>
      <c r="H4" s="71">
        <f t="shared" si="1"/>
        <v>10.257461666666666</v>
      </c>
      <c r="I4" s="71">
        <f t="shared" si="2"/>
        <v>9.6616187500000006</v>
      </c>
      <c r="J4" s="71"/>
      <c r="K4" s="71"/>
      <c r="L4" s="72"/>
      <c r="M4" s="83" t="s">
        <v>67</v>
      </c>
      <c r="N4" s="38" t="s">
        <v>85</v>
      </c>
      <c r="P4" s="51">
        <v>1.9558</v>
      </c>
    </row>
    <row r="5" spans="1:30">
      <c r="A5" s="62"/>
      <c r="B5" s="63"/>
      <c r="C5" s="84" t="s">
        <v>104</v>
      </c>
      <c r="D5" s="63"/>
      <c r="E5" s="64"/>
      <c r="F5" s="65">
        <v>1.4179999999999999</v>
      </c>
      <c r="G5" s="66">
        <f t="shared" si="0"/>
        <v>1.1816666666666666</v>
      </c>
      <c r="H5" s="66">
        <f t="shared" si="1"/>
        <v>10.547556666666667</v>
      </c>
      <c r="I5" s="66">
        <f t="shared" si="2"/>
        <v>9.9348625000000013</v>
      </c>
      <c r="J5" s="66"/>
      <c r="K5" s="66"/>
      <c r="L5" s="67"/>
      <c r="M5" s="82"/>
      <c r="N5" s="37" t="s">
        <v>86</v>
      </c>
      <c r="O5" s="33"/>
      <c r="P5" s="51">
        <v>27.433</v>
      </c>
    </row>
    <row r="6" spans="1:30">
      <c r="A6" s="68"/>
      <c r="B6" s="69"/>
      <c r="C6" s="83" t="s">
        <v>130</v>
      </c>
      <c r="D6" s="69"/>
      <c r="E6" s="70"/>
      <c r="F6" s="65">
        <v>1.399</v>
      </c>
      <c r="G6" s="71">
        <f t="shared" si="0"/>
        <v>1.1658333333333335</v>
      </c>
      <c r="H6" s="71">
        <f t="shared" si="1"/>
        <v>10.406228333333335</v>
      </c>
      <c r="I6" s="71">
        <f t="shared" si="2"/>
        <v>9.8017437500000018</v>
      </c>
      <c r="J6" s="71"/>
      <c r="K6" s="71"/>
      <c r="L6" s="72"/>
      <c r="M6" s="85"/>
      <c r="N6" s="38" t="s">
        <v>87</v>
      </c>
      <c r="P6" s="51">
        <v>7.4608999999999996</v>
      </c>
    </row>
    <row r="7" spans="1:30">
      <c r="A7" s="62"/>
      <c r="B7" s="63"/>
      <c r="C7" s="86" t="s">
        <v>64</v>
      </c>
      <c r="D7" s="63"/>
      <c r="E7" s="64"/>
      <c r="F7" s="65">
        <v>1.3360000000000001</v>
      </c>
      <c r="G7" s="66">
        <f t="shared" si="0"/>
        <v>1.1133333333333335</v>
      </c>
      <c r="H7" s="66">
        <f t="shared" si="1"/>
        <v>9.937613333333335</v>
      </c>
      <c r="I7" s="66">
        <f t="shared" si="2"/>
        <v>9.3603500000000022</v>
      </c>
      <c r="J7" s="66"/>
      <c r="K7" s="66"/>
      <c r="L7" s="67"/>
      <c r="M7" s="84"/>
      <c r="N7" s="38" t="s">
        <v>88</v>
      </c>
      <c r="P7" s="51">
        <v>0.82574999999999998</v>
      </c>
    </row>
    <row r="8" spans="1:30">
      <c r="A8" s="68"/>
      <c r="B8" s="69"/>
      <c r="C8" s="83" t="s">
        <v>157</v>
      </c>
      <c r="D8" s="69"/>
      <c r="E8" s="70"/>
      <c r="F8" s="65">
        <v>1.379</v>
      </c>
      <c r="G8" s="71">
        <f t="shared" si="0"/>
        <v>1.1491666666666667</v>
      </c>
      <c r="H8" s="71">
        <f t="shared" si="1"/>
        <v>10.257461666666666</v>
      </c>
      <c r="I8" s="71">
        <f t="shared" si="2"/>
        <v>9.6616187500000006</v>
      </c>
      <c r="J8" s="71"/>
      <c r="K8" s="71"/>
      <c r="L8" s="72"/>
      <c r="M8" s="85" t="s">
        <v>68</v>
      </c>
      <c r="N8" s="37" t="s">
        <v>89</v>
      </c>
      <c r="O8" s="33"/>
      <c r="P8" s="51">
        <v>299.41000000000003</v>
      </c>
    </row>
    <row r="9" spans="1:30">
      <c r="A9" s="68" t="s">
        <v>23</v>
      </c>
      <c r="B9" s="69"/>
      <c r="C9" s="85" t="s">
        <v>163</v>
      </c>
      <c r="D9" s="69"/>
      <c r="E9" s="70"/>
      <c r="F9" s="65">
        <v>1.4530000000000001</v>
      </c>
      <c r="G9" s="71">
        <f>(F9/(1+P$24))</f>
        <v>1.2008264462809919</v>
      </c>
      <c r="H9" s="71">
        <f t="shared" si="1"/>
        <v>10.718576859504134</v>
      </c>
      <c r="I9" s="71">
        <f t="shared" si="2"/>
        <v>10.09594834710744</v>
      </c>
      <c r="J9" s="71"/>
      <c r="K9" s="71"/>
      <c r="L9" s="72"/>
      <c r="M9" s="83" t="s">
        <v>50</v>
      </c>
      <c r="N9" s="38" t="s">
        <v>91</v>
      </c>
      <c r="P9" s="51">
        <v>3.4527999999999999</v>
      </c>
    </row>
    <row r="10" spans="1:30" ht="25.5">
      <c r="A10" s="62"/>
      <c r="B10" s="63"/>
      <c r="C10" s="84" t="s">
        <v>162</v>
      </c>
      <c r="D10" s="63"/>
      <c r="E10" s="64"/>
      <c r="F10" s="65">
        <v>1.4530000000000001</v>
      </c>
      <c r="G10" s="66">
        <f>(F10/(1+P$24))</f>
        <v>1.2008264462809919</v>
      </c>
      <c r="H10" s="66">
        <f t="shared" si="1"/>
        <v>10.718576859504134</v>
      </c>
      <c r="I10" s="66">
        <f t="shared" si="2"/>
        <v>10.09594834710744</v>
      </c>
      <c r="J10" s="66"/>
      <c r="K10" s="66"/>
      <c r="L10" s="67"/>
      <c r="M10" s="82" t="s">
        <v>58</v>
      </c>
      <c r="N10" s="37" t="s">
        <v>90</v>
      </c>
      <c r="O10" s="33"/>
      <c r="P10" s="51">
        <v>0.70280399999999998</v>
      </c>
    </row>
    <row r="11" spans="1:30">
      <c r="A11" s="68" t="s">
        <v>74</v>
      </c>
      <c r="B11" s="69"/>
      <c r="C11" s="85" t="s">
        <v>22</v>
      </c>
      <c r="D11" s="69"/>
      <c r="E11" s="73">
        <v>2.59</v>
      </c>
      <c r="F11" s="74">
        <f>E11/P4</f>
        <v>1.3242662848962061</v>
      </c>
      <c r="G11" s="71">
        <f>(F11/(1+P$25))</f>
        <v>1.1035552374135051</v>
      </c>
      <c r="H11" s="71">
        <f t="shared" si="1"/>
        <v>9.8503340491529467</v>
      </c>
      <c r="I11" s="71">
        <f t="shared" si="2"/>
        <v>9.2781406585540456</v>
      </c>
      <c r="J11" s="71"/>
      <c r="K11" s="71"/>
      <c r="L11" s="72"/>
      <c r="M11" s="83"/>
      <c r="N11" s="38" t="s">
        <v>92</v>
      </c>
      <c r="P11" s="51">
        <v>4.1755000000000004</v>
      </c>
    </row>
    <row r="12" spans="1:30" s="33" customFormat="1">
      <c r="A12" s="62" t="s">
        <v>81</v>
      </c>
      <c r="B12" s="63"/>
      <c r="C12" s="82" t="s">
        <v>22</v>
      </c>
      <c r="D12" s="63"/>
      <c r="E12" s="73">
        <v>37.479999999999997</v>
      </c>
      <c r="F12" s="75">
        <f>E12/P5</f>
        <v>1.3662377428644332</v>
      </c>
      <c r="G12" s="66">
        <f>(F12/(1+P$26))</f>
        <v>1.1291221015408539</v>
      </c>
      <c r="H12" s="66">
        <f t="shared" si="1"/>
        <v>10.078543878353662</v>
      </c>
      <c r="I12" s="66">
        <f t="shared" si="2"/>
        <v>9.49309406870473</v>
      </c>
      <c r="J12" s="66"/>
      <c r="K12" s="66"/>
      <c r="L12" s="67"/>
      <c r="M12" s="82"/>
      <c r="N12" s="37" t="s">
        <v>93</v>
      </c>
      <c r="P12" s="51">
        <v>4.5339999999999998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>
      <c r="A13" s="68" t="s">
        <v>28</v>
      </c>
      <c r="B13" s="69"/>
      <c r="C13" s="83" t="s">
        <v>29</v>
      </c>
      <c r="D13" s="69"/>
      <c r="E13" s="73">
        <v>10.050000000000001</v>
      </c>
      <c r="F13" s="74">
        <f>E13/P17</f>
        <v>1.3172726557789605</v>
      </c>
      <c r="G13" s="71">
        <f>(F13/(1+P$27))</f>
        <v>1.0538181246231684</v>
      </c>
      <c r="H13" s="71">
        <f t="shared" si="1"/>
        <v>9.4063805803864007</v>
      </c>
      <c r="I13" s="71">
        <f t="shared" si="2"/>
        <v>8.8599758827692892</v>
      </c>
      <c r="J13" s="71">
        <f>F13*P16</f>
        <v>11.07496985346161</v>
      </c>
      <c r="K13" s="71"/>
      <c r="L13" s="72"/>
      <c r="M13" s="83" t="s">
        <v>66</v>
      </c>
      <c r="N13" s="37" t="s">
        <v>149</v>
      </c>
      <c r="O13" s="33"/>
      <c r="P13" s="51">
        <v>45.142499999999998</v>
      </c>
    </row>
    <row r="14" spans="1:30">
      <c r="A14" s="62" t="s">
        <v>39</v>
      </c>
      <c r="B14" s="63"/>
      <c r="C14" s="82" t="s">
        <v>98</v>
      </c>
      <c r="D14" s="63"/>
      <c r="E14" s="73">
        <v>11.49</v>
      </c>
      <c r="F14" s="75">
        <f>E14/P6</f>
        <v>1.5400286828666785</v>
      </c>
      <c r="G14" s="66">
        <f>(F14/(1+P$28))</f>
        <v>1.2320229462933427</v>
      </c>
      <c r="H14" s="66">
        <f t="shared" si="1"/>
        <v>10.997036818614378</v>
      </c>
      <c r="I14" s="66">
        <f t="shared" si="2"/>
        <v>10.35823292096128</v>
      </c>
      <c r="J14" s="66"/>
      <c r="K14" s="66">
        <f>E14/(1+P28)</f>
        <v>9.1920000000000002</v>
      </c>
      <c r="L14" s="67"/>
      <c r="M14" s="82"/>
      <c r="N14" s="38" t="s">
        <v>94</v>
      </c>
      <c r="P14" s="51">
        <v>8.9260000000000002</v>
      </c>
    </row>
    <row r="15" spans="1:30">
      <c r="A15" s="68" t="s">
        <v>30</v>
      </c>
      <c r="B15" s="69"/>
      <c r="C15" s="85" t="s">
        <v>98</v>
      </c>
      <c r="D15" s="69"/>
      <c r="E15" s="70"/>
      <c r="F15" s="65">
        <v>1.36</v>
      </c>
      <c r="G15" s="76">
        <f>(F15/(1+P$29))</f>
        <v>1.1333333333333335</v>
      </c>
      <c r="H15" s="76">
        <f t="shared" si="1"/>
        <v>10.116133333333336</v>
      </c>
      <c r="I15" s="76">
        <f t="shared" si="2"/>
        <v>9.5285000000000029</v>
      </c>
      <c r="J15" s="71"/>
      <c r="K15" s="71"/>
      <c r="L15" s="72"/>
      <c r="M15" s="83" t="s">
        <v>150</v>
      </c>
      <c r="N15" s="37" t="s">
        <v>95</v>
      </c>
      <c r="O15" s="33"/>
      <c r="P15" s="51">
        <v>1.2367999999999999</v>
      </c>
    </row>
    <row r="16" spans="1:30">
      <c r="A16" s="77" t="s">
        <v>9</v>
      </c>
      <c r="B16" s="78"/>
      <c r="C16" s="82" t="s">
        <v>131</v>
      </c>
      <c r="D16" s="78"/>
      <c r="E16" s="79"/>
      <c r="F16" s="65">
        <v>1.3340000000000001</v>
      </c>
      <c r="G16" s="76">
        <f>(F16/(1+P$31))</f>
        <v>1.1153846153846154</v>
      </c>
      <c r="H16" s="76">
        <f t="shared" si="1"/>
        <v>9.955923076923078</v>
      </c>
      <c r="I16" s="76">
        <f t="shared" si="2"/>
        <v>9.3775961538461541</v>
      </c>
      <c r="J16" s="76"/>
      <c r="K16" s="76"/>
      <c r="L16" s="80"/>
      <c r="M16" s="82" t="s">
        <v>10</v>
      </c>
      <c r="N16" s="38" t="s">
        <v>96</v>
      </c>
      <c r="P16" s="51">
        <v>8.4075000000000006</v>
      </c>
    </row>
    <row r="17" spans="1:66">
      <c r="A17" s="68"/>
      <c r="B17" s="69"/>
      <c r="C17" s="83" t="s">
        <v>132</v>
      </c>
      <c r="D17" s="69"/>
      <c r="E17" s="70"/>
      <c r="F17" s="65">
        <v>1.339</v>
      </c>
      <c r="G17" s="71">
        <f>(F17/(1+P$31))</f>
        <v>1.1195652173913044</v>
      </c>
      <c r="H17" s="71">
        <f t="shared" si="1"/>
        <v>9.9932391304347838</v>
      </c>
      <c r="I17" s="71">
        <f t="shared" si="2"/>
        <v>9.4127445652173929</v>
      </c>
      <c r="J17" s="71"/>
      <c r="K17" s="71"/>
      <c r="L17" s="72"/>
      <c r="M17" s="83" t="s">
        <v>13</v>
      </c>
      <c r="N17" s="37" t="s">
        <v>97</v>
      </c>
      <c r="O17" s="33"/>
      <c r="P17" s="51">
        <v>7.6294000000000004</v>
      </c>
    </row>
    <row r="18" spans="1:66">
      <c r="A18" s="77"/>
      <c r="B18" s="78"/>
      <c r="C18" s="82" t="s">
        <v>158</v>
      </c>
      <c r="D18" s="78"/>
      <c r="E18" s="79"/>
      <c r="F18" s="65">
        <v>1.333</v>
      </c>
      <c r="G18" s="76">
        <f>(F18/(1+P$31))</f>
        <v>1.1145484949832776</v>
      </c>
      <c r="H18" s="76">
        <f t="shared" si="1"/>
        <v>9.9484598662207357</v>
      </c>
      <c r="I18" s="76">
        <f t="shared" si="2"/>
        <v>9.370566471571907</v>
      </c>
      <c r="J18" s="76"/>
      <c r="K18" s="76"/>
      <c r="L18" s="80"/>
      <c r="M18" s="82" t="s">
        <v>53</v>
      </c>
      <c r="N18" s="39" t="s">
        <v>161</v>
      </c>
      <c r="O18" s="40"/>
      <c r="P18" s="55">
        <v>114.102</v>
      </c>
    </row>
    <row r="19" spans="1:66" s="33" customFormat="1">
      <c r="A19" s="69"/>
      <c r="B19" s="69"/>
      <c r="C19" s="83" t="s">
        <v>159</v>
      </c>
      <c r="D19" s="69"/>
      <c r="E19" s="70"/>
      <c r="F19" s="65">
        <v>1.339</v>
      </c>
      <c r="G19" s="71">
        <f>(F19/(1+P$31))</f>
        <v>1.1195652173913044</v>
      </c>
      <c r="H19" s="71">
        <f t="shared" si="1"/>
        <v>9.9932391304347838</v>
      </c>
      <c r="I19" s="71">
        <f t="shared" si="2"/>
        <v>9.4127445652173929</v>
      </c>
      <c r="J19" s="71"/>
      <c r="K19" s="71"/>
      <c r="L19" s="69"/>
      <c r="M19" s="83" t="s">
        <v>12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66" s="33" customFormat="1">
      <c r="A20" s="77"/>
      <c r="B20" s="78"/>
      <c r="C20" s="82" t="s">
        <v>160</v>
      </c>
      <c r="D20" s="78"/>
      <c r="E20" s="79"/>
      <c r="F20" s="65">
        <v>1.359</v>
      </c>
      <c r="G20" s="76">
        <f>(F20/(1+P$31))</f>
        <v>1.1362876254180603</v>
      </c>
      <c r="H20" s="76">
        <f t="shared" si="1"/>
        <v>10.142503344481606</v>
      </c>
      <c r="I20" s="76">
        <f t="shared" si="2"/>
        <v>9.5533382107023428</v>
      </c>
      <c r="J20" s="76"/>
      <c r="K20" s="76"/>
      <c r="L20" s="80"/>
      <c r="M20" s="82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>
      <c r="A21" s="68" t="s">
        <v>11</v>
      </c>
      <c r="B21" s="69"/>
      <c r="C21" s="83" t="s">
        <v>152</v>
      </c>
      <c r="D21" s="69"/>
      <c r="E21" s="70"/>
      <c r="F21" s="65">
        <v>1.319</v>
      </c>
      <c r="G21" s="71">
        <f t="shared" ref="G21:G35" si="3">(F21/(1+P$32))</f>
        <v>1.1084033613445379</v>
      </c>
      <c r="H21" s="71">
        <f t="shared" si="1"/>
        <v>9.8936084033613447</v>
      </c>
      <c r="I21" s="71">
        <f t="shared" si="2"/>
        <v>9.3189012605042034</v>
      </c>
      <c r="J21" s="71">
        <f t="shared" ref="J21:J35" si="4">F21*P$16</f>
        <v>11.0894925</v>
      </c>
      <c r="K21" s="71"/>
      <c r="L21" s="72"/>
      <c r="M21" s="83" t="s">
        <v>46</v>
      </c>
    </row>
    <row r="22" spans="1:66" s="35" customFormat="1">
      <c r="A22" s="77"/>
      <c r="B22" s="78"/>
      <c r="C22" s="82" t="s">
        <v>151</v>
      </c>
      <c r="D22" s="78"/>
      <c r="E22" s="79"/>
      <c r="F22" s="65">
        <v>1.339</v>
      </c>
      <c r="G22" s="76">
        <f t="shared" si="3"/>
        <v>1.1252100840336134</v>
      </c>
      <c r="H22" s="76">
        <f t="shared" si="1"/>
        <v>10.043625210084034</v>
      </c>
      <c r="I22" s="76">
        <f t="shared" si="2"/>
        <v>9.4602037815126057</v>
      </c>
      <c r="J22" s="76">
        <f t="shared" si="4"/>
        <v>11.257642500000001</v>
      </c>
      <c r="K22" s="76"/>
      <c r="L22" s="80"/>
      <c r="M22" s="82" t="s">
        <v>14</v>
      </c>
      <c r="N22" s="146" t="s">
        <v>80</v>
      </c>
      <c r="O22" s="147"/>
      <c r="P22" s="148"/>
    </row>
    <row r="23" spans="1:66" s="33" customFormat="1">
      <c r="A23" s="68"/>
      <c r="B23" s="69"/>
      <c r="C23" s="83" t="s">
        <v>133</v>
      </c>
      <c r="D23" s="69"/>
      <c r="E23" s="70"/>
      <c r="F23" s="65">
        <v>1.359</v>
      </c>
      <c r="G23" s="71">
        <f t="shared" si="3"/>
        <v>1.142016806722689</v>
      </c>
      <c r="H23" s="71">
        <f t="shared" si="1"/>
        <v>10.193642016806722</v>
      </c>
      <c r="I23" s="71">
        <f t="shared" si="2"/>
        <v>9.6015063025210079</v>
      </c>
      <c r="J23" s="71">
        <f t="shared" si="4"/>
        <v>11.4257925</v>
      </c>
      <c r="K23" s="71"/>
      <c r="L23" s="72"/>
      <c r="M23" s="83" t="s">
        <v>15</v>
      </c>
      <c r="N23" s="38" t="s">
        <v>24</v>
      </c>
      <c r="O23" s="35"/>
      <c r="P23" s="45">
        <v>0.2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66" s="35" customFormat="1">
      <c r="A24" s="77"/>
      <c r="B24" s="78"/>
      <c r="C24" s="82" t="s">
        <v>134</v>
      </c>
      <c r="D24" s="78"/>
      <c r="E24" s="79"/>
      <c r="F24" s="65">
        <v>1.319</v>
      </c>
      <c r="G24" s="76">
        <f t="shared" si="3"/>
        <v>1.1084033613445379</v>
      </c>
      <c r="H24" s="76">
        <f t="shared" si="1"/>
        <v>9.8936084033613447</v>
      </c>
      <c r="I24" s="76">
        <f t="shared" si="2"/>
        <v>9.3189012605042034</v>
      </c>
      <c r="J24" s="76">
        <f t="shared" si="4"/>
        <v>11.0894925</v>
      </c>
      <c r="K24" s="76"/>
      <c r="L24" s="80"/>
      <c r="M24" s="82" t="s">
        <v>55</v>
      </c>
      <c r="N24" s="38" t="s">
        <v>23</v>
      </c>
      <c r="P24" s="45">
        <v>0.21</v>
      </c>
    </row>
    <row r="25" spans="1:66" s="33" customFormat="1">
      <c r="A25" s="68"/>
      <c r="B25" s="69"/>
      <c r="C25" s="83" t="s">
        <v>135</v>
      </c>
      <c r="D25" s="69"/>
      <c r="E25" s="70"/>
      <c r="F25" s="65">
        <v>1.319</v>
      </c>
      <c r="G25" s="71">
        <f t="shared" si="3"/>
        <v>1.1084033613445379</v>
      </c>
      <c r="H25" s="71">
        <f t="shared" si="1"/>
        <v>9.8936084033613447</v>
      </c>
      <c r="I25" s="71">
        <f t="shared" si="2"/>
        <v>9.3189012605042034</v>
      </c>
      <c r="J25" s="71">
        <f t="shared" si="4"/>
        <v>11.0894925</v>
      </c>
      <c r="K25" s="71"/>
      <c r="L25" s="72"/>
      <c r="M25" s="83" t="s">
        <v>16</v>
      </c>
      <c r="N25" s="37" t="s">
        <v>74</v>
      </c>
      <c r="P25" s="45">
        <v>0.2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>
      <c r="A26" s="77"/>
      <c r="B26" s="78"/>
      <c r="C26" s="82" t="s">
        <v>154</v>
      </c>
      <c r="D26" s="78"/>
      <c r="E26" s="79"/>
      <c r="F26" s="65">
        <v>1.329</v>
      </c>
      <c r="G26" s="76">
        <f t="shared" si="3"/>
        <v>1.1168067226890757</v>
      </c>
      <c r="H26" s="76">
        <f t="shared" si="1"/>
        <v>9.9686168067226895</v>
      </c>
      <c r="I26" s="76">
        <f t="shared" si="2"/>
        <v>9.3895525210084045</v>
      </c>
      <c r="J26" s="76">
        <f t="shared" si="4"/>
        <v>11.173567500000001</v>
      </c>
      <c r="K26" s="76"/>
      <c r="L26" s="80"/>
      <c r="M26" s="82" t="s">
        <v>17</v>
      </c>
      <c r="N26" s="38" t="s">
        <v>81</v>
      </c>
      <c r="P26" s="45">
        <v>0.21</v>
      </c>
    </row>
    <row r="27" spans="1:66" s="33" customFormat="1">
      <c r="A27" s="68"/>
      <c r="B27" s="69"/>
      <c r="C27" s="83" t="s">
        <v>136</v>
      </c>
      <c r="D27" s="69"/>
      <c r="E27" s="70"/>
      <c r="F27" s="65">
        <v>1.359</v>
      </c>
      <c r="G27" s="71">
        <f t="shared" si="3"/>
        <v>1.142016806722689</v>
      </c>
      <c r="H27" s="71">
        <f t="shared" si="1"/>
        <v>10.193642016806722</v>
      </c>
      <c r="I27" s="71">
        <f t="shared" si="2"/>
        <v>9.6015063025210079</v>
      </c>
      <c r="J27" s="71">
        <f t="shared" si="4"/>
        <v>11.4257925</v>
      </c>
      <c r="K27" s="71"/>
      <c r="L27" s="72"/>
      <c r="M27" s="83" t="s">
        <v>18</v>
      </c>
      <c r="N27" s="37" t="s">
        <v>28</v>
      </c>
      <c r="P27" s="45">
        <v>0.25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66" s="35" customFormat="1">
      <c r="A28" s="77"/>
      <c r="B28" s="78"/>
      <c r="C28" s="82" t="s">
        <v>137</v>
      </c>
      <c r="D28" s="78"/>
      <c r="E28" s="79"/>
      <c r="F28" s="65">
        <v>1.349</v>
      </c>
      <c r="G28" s="76">
        <f t="shared" si="3"/>
        <v>1.1336134453781512</v>
      </c>
      <c r="H28" s="76">
        <f t="shared" si="1"/>
        <v>10.118633613445379</v>
      </c>
      <c r="I28" s="76">
        <f t="shared" si="2"/>
        <v>9.5308550420168068</v>
      </c>
      <c r="J28" s="76">
        <f t="shared" si="4"/>
        <v>11.341717500000001</v>
      </c>
      <c r="K28" s="76"/>
      <c r="L28" s="80"/>
      <c r="M28" s="82" t="s">
        <v>126</v>
      </c>
      <c r="N28" s="38" t="s">
        <v>39</v>
      </c>
      <c r="P28" s="45">
        <v>0.25</v>
      </c>
    </row>
    <row r="29" spans="1:66" s="33" customFormat="1">
      <c r="A29" s="68"/>
      <c r="B29" s="69"/>
      <c r="C29" s="83" t="s">
        <v>138</v>
      </c>
      <c r="D29" s="69"/>
      <c r="E29" s="70"/>
      <c r="F29" s="65">
        <v>1.369</v>
      </c>
      <c r="G29" s="71">
        <f t="shared" si="3"/>
        <v>1.150420168067227</v>
      </c>
      <c r="H29" s="71">
        <f t="shared" si="1"/>
        <v>10.268650420168068</v>
      </c>
      <c r="I29" s="71">
        <f t="shared" si="2"/>
        <v>9.6721575630252126</v>
      </c>
      <c r="J29" s="71">
        <f t="shared" si="4"/>
        <v>11.5098675</v>
      </c>
      <c r="K29" s="71"/>
      <c r="L29" s="72"/>
      <c r="M29" s="83" t="s">
        <v>54</v>
      </c>
      <c r="N29" s="37" t="s">
        <v>30</v>
      </c>
      <c r="P29" s="45">
        <v>0.2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66" s="33" customFormat="1">
      <c r="A30" s="77"/>
      <c r="B30" s="78"/>
      <c r="C30" s="82" t="s">
        <v>139</v>
      </c>
      <c r="D30" s="78"/>
      <c r="E30" s="79"/>
      <c r="F30" s="65">
        <v>1.349</v>
      </c>
      <c r="G30" s="76">
        <f t="shared" si="3"/>
        <v>1.1336134453781512</v>
      </c>
      <c r="H30" s="76">
        <f t="shared" si="1"/>
        <v>10.118633613445379</v>
      </c>
      <c r="I30" s="76">
        <f t="shared" si="2"/>
        <v>9.5308550420168068</v>
      </c>
      <c r="J30" s="76">
        <f t="shared" si="4"/>
        <v>11.341717500000001</v>
      </c>
      <c r="K30" s="76"/>
      <c r="L30" s="80"/>
      <c r="M30" s="82" t="s">
        <v>20</v>
      </c>
      <c r="N30" s="38" t="s">
        <v>5</v>
      </c>
      <c r="O30" s="35"/>
      <c r="P30" s="45">
        <v>0.24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66" s="33" customFormat="1">
      <c r="A31" s="68"/>
      <c r="B31" s="69"/>
      <c r="C31" s="83" t="s">
        <v>140</v>
      </c>
      <c r="D31" s="69"/>
      <c r="E31" s="70"/>
      <c r="F31" s="65">
        <v>1.349</v>
      </c>
      <c r="G31" s="71">
        <f t="shared" si="3"/>
        <v>1.1336134453781512</v>
      </c>
      <c r="H31" s="71">
        <f t="shared" si="1"/>
        <v>10.118633613445379</v>
      </c>
      <c r="I31" s="71">
        <f t="shared" si="2"/>
        <v>9.5308550420168068</v>
      </c>
      <c r="J31" s="71">
        <f t="shared" si="4"/>
        <v>11.341717500000001</v>
      </c>
      <c r="K31" s="71"/>
      <c r="L31" s="72"/>
      <c r="M31" s="83" t="s">
        <v>65</v>
      </c>
      <c r="N31" s="37" t="s">
        <v>9</v>
      </c>
      <c r="P31" s="46">
        <v>0.19600000000000001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66" s="35" customFormat="1">
      <c r="A32" s="77"/>
      <c r="B32" s="78"/>
      <c r="C32" s="82" t="s">
        <v>141</v>
      </c>
      <c r="D32" s="78"/>
      <c r="E32" s="79"/>
      <c r="F32" s="65">
        <v>1.329</v>
      </c>
      <c r="G32" s="76">
        <f t="shared" si="3"/>
        <v>1.1168067226890757</v>
      </c>
      <c r="H32" s="76">
        <f t="shared" si="1"/>
        <v>9.9686168067226895</v>
      </c>
      <c r="I32" s="76">
        <f t="shared" si="2"/>
        <v>9.3895525210084045</v>
      </c>
      <c r="J32" s="76">
        <f t="shared" si="4"/>
        <v>11.173567500000001</v>
      </c>
      <c r="K32" s="76"/>
      <c r="L32" s="80"/>
      <c r="M32" s="82" t="s">
        <v>45</v>
      </c>
      <c r="N32" s="38" t="s">
        <v>11</v>
      </c>
      <c r="P32" s="45">
        <v>0.19</v>
      </c>
    </row>
    <row r="33" spans="1:50" s="33" customFormat="1">
      <c r="A33" s="68"/>
      <c r="B33" s="69"/>
      <c r="C33" s="83" t="s">
        <v>153</v>
      </c>
      <c r="D33" s="69"/>
      <c r="E33" s="70"/>
      <c r="F33" s="65">
        <v>1.339</v>
      </c>
      <c r="G33" s="71">
        <f t="shared" si="3"/>
        <v>1.1252100840336134</v>
      </c>
      <c r="H33" s="71">
        <f t="shared" si="1"/>
        <v>10.043625210084034</v>
      </c>
      <c r="I33" s="71">
        <f t="shared" si="2"/>
        <v>9.4602037815126057</v>
      </c>
      <c r="J33" s="71">
        <f t="shared" si="4"/>
        <v>11.257642500000001</v>
      </c>
      <c r="K33" s="71"/>
      <c r="L33" s="72"/>
      <c r="M33" s="83" t="s">
        <v>19</v>
      </c>
      <c r="N33" s="37" t="s">
        <v>4</v>
      </c>
      <c r="P33" s="45">
        <v>0.23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>
      <c r="A34" s="77"/>
      <c r="B34" s="78"/>
      <c r="C34" s="82" t="s">
        <v>142</v>
      </c>
      <c r="D34" s="78"/>
      <c r="E34" s="79"/>
      <c r="F34" s="65">
        <v>1.369</v>
      </c>
      <c r="G34" s="76">
        <f t="shared" si="3"/>
        <v>1.150420168067227</v>
      </c>
      <c r="H34" s="76">
        <f t="shared" si="1"/>
        <v>10.268650420168068</v>
      </c>
      <c r="I34" s="76">
        <f t="shared" si="2"/>
        <v>9.6721575630252126</v>
      </c>
      <c r="J34" s="76">
        <f t="shared" si="4"/>
        <v>11.5098675</v>
      </c>
      <c r="K34" s="76"/>
      <c r="L34" s="80"/>
      <c r="M34" s="82" t="s">
        <v>69</v>
      </c>
      <c r="N34" s="38" t="s">
        <v>83</v>
      </c>
      <c r="P34" s="45">
        <v>0.21</v>
      </c>
    </row>
    <row r="35" spans="1:50" s="33" customFormat="1">
      <c r="A35" s="68"/>
      <c r="B35" s="69"/>
      <c r="C35" s="85" t="s">
        <v>143</v>
      </c>
      <c r="D35" s="69"/>
      <c r="E35" s="70"/>
      <c r="F35" s="65">
        <v>1.359</v>
      </c>
      <c r="G35" s="71">
        <f t="shared" si="3"/>
        <v>1.142016806722689</v>
      </c>
      <c r="H35" s="71">
        <f t="shared" ref="H35:H58" si="5">G35*P$14</f>
        <v>10.193642016806722</v>
      </c>
      <c r="I35" s="71">
        <f t="shared" ref="I35:I58" si="6">G35*P$16</f>
        <v>9.6015063025210079</v>
      </c>
      <c r="J35" s="71">
        <f t="shared" si="4"/>
        <v>11.4257925</v>
      </c>
      <c r="K35" s="71"/>
      <c r="L35" s="72"/>
      <c r="M35" s="85" t="s">
        <v>59</v>
      </c>
      <c r="N35" s="37" t="s">
        <v>26</v>
      </c>
      <c r="P35" s="45">
        <v>0.27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>
      <c r="A36" s="77" t="s">
        <v>4</v>
      </c>
      <c r="B36" s="78"/>
      <c r="C36" s="82" t="s">
        <v>22</v>
      </c>
      <c r="D36" s="78"/>
      <c r="E36" s="79"/>
      <c r="F36" s="65">
        <v>1.415</v>
      </c>
      <c r="G36" s="76">
        <f>(F36/(1+P$33))</f>
        <v>1.1504065040650406</v>
      </c>
      <c r="H36" s="76">
        <f t="shared" si="5"/>
        <v>10.268528455284553</v>
      </c>
      <c r="I36" s="76">
        <f t="shared" si="6"/>
        <v>9.6720426829268291</v>
      </c>
      <c r="J36" s="76"/>
      <c r="K36" s="76"/>
      <c r="L36" s="80"/>
      <c r="M36" s="82"/>
      <c r="N36" s="38" t="s">
        <v>38</v>
      </c>
      <c r="P36" s="45">
        <v>0.22</v>
      </c>
    </row>
    <row r="37" spans="1:50">
      <c r="A37" s="68" t="s">
        <v>83</v>
      </c>
      <c r="B37" s="69"/>
      <c r="C37" s="85" t="s">
        <v>155</v>
      </c>
      <c r="D37" s="69"/>
      <c r="E37" s="70"/>
      <c r="F37" s="65">
        <v>1.446</v>
      </c>
      <c r="G37" s="71">
        <f>(F37/(1+P$34))</f>
        <v>1.1950413223140497</v>
      </c>
      <c r="H37" s="71">
        <f t="shared" si="5"/>
        <v>10.666938842975208</v>
      </c>
      <c r="I37" s="71">
        <f t="shared" si="6"/>
        <v>10.047309917355374</v>
      </c>
      <c r="J37" s="71"/>
      <c r="K37" s="71"/>
      <c r="L37" s="72"/>
      <c r="M37" s="85" t="s">
        <v>47</v>
      </c>
      <c r="N37" s="38" t="s">
        <v>111</v>
      </c>
      <c r="P37" s="45">
        <v>0.23</v>
      </c>
    </row>
    <row r="38" spans="1:50">
      <c r="A38" s="77"/>
      <c r="B38" s="78"/>
      <c r="C38" s="84" t="s">
        <v>156</v>
      </c>
      <c r="D38" s="78"/>
      <c r="E38" s="73">
        <v>0</v>
      </c>
      <c r="F38" s="81">
        <f>(E38*1.19)</f>
        <v>0</v>
      </c>
      <c r="G38" s="76">
        <f>(F38/(1+P$34))</f>
        <v>0</v>
      </c>
      <c r="H38" s="76">
        <f t="shared" si="5"/>
        <v>0</v>
      </c>
      <c r="I38" s="76">
        <f t="shared" si="6"/>
        <v>0</v>
      </c>
      <c r="J38" s="76"/>
      <c r="K38" s="76"/>
      <c r="L38" s="80"/>
      <c r="M38" s="84" t="s">
        <v>60</v>
      </c>
      <c r="N38" s="37" t="s">
        <v>31</v>
      </c>
      <c r="O38" s="32"/>
      <c r="P38" s="45">
        <v>0.21</v>
      </c>
    </row>
    <row r="39" spans="1:50" s="33" customFormat="1">
      <c r="A39" s="68" t="s">
        <v>26</v>
      </c>
      <c r="B39" s="69"/>
      <c r="C39" s="83" t="s">
        <v>27</v>
      </c>
      <c r="D39" s="69"/>
      <c r="E39" s="73">
        <v>424</v>
      </c>
      <c r="F39" s="74">
        <f>E39/P8</f>
        <v>1.4161183661200361</v>
      </c>
      <c r="G39" s="71">
        <f>(F39/(1+P$35))</f>
        <v>1.1150538315905796</v>
      </c>
      <c r="H39" s="71">
        <f t="shared" si="5"/>
        <v>9.9529705007775142</v>
      </c>
      <c r="I39" s="71">
        <f t="shared" si="6"/>
        <v>9.3748150890977993</v>
      </c>
      <c r="J39" s="71">
        <f>F39*P16</f>
        <v>11.906015163154205</v>
      </c>
      <c r="K39" s="71"/>
      <c r="L39" s="72"/>
      <c r="M39" s="83"/>
      <c r="N39" s="38" t="s">
        <v>82</v>
      </c>
      <c r="O39" s="35"/>
      <c r="P39" s="45">
        <v>0.21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>
      <c r="A40" s="77" t="s">
        <v>38</v>
      </c>
      <c r="B40" s="78"/>
      <c r="C40" s="82" t="s">
        <v>37</v>
      </c>
      <c r="D40" s="78"/>
      <c r="E40" s="79"/>
      <c r="F40" s="65">
        <v>1.681</v>
      </c>
      <c r="G40" s="76">
        <f>(F40/(1+P$36))</f>
        <v>1.3778688524590164</v>
      </c>
      <c r="H40" s="76">
        <f t="shared" si="5"/>
        <v>12.298857377049179</v>
      </c>
      <c r="I40" s="76">
        <f t="shared" si="6"/>
        <v>11.584432377049181</v>
      </c>
      <c r="J40" s="76">
        <f>F40*P16</f>
        <v>14.133007500000001</v>
      </c>
      <c r="K40" s="76"/>
      <c r="L40" s="80"/>
      <c r="M40" s="82" t="s">
        <v>51</v>
      </c>
      <c r="N40" s="37" t="s">
        <v>44</v>
      </c>
      <c r="O40" s="33"/>
      <c r="P40" s="45">
        <v>0.15</v>
      </c>
    </row>
    <row r="41" spans="1:50" s="33" customFormat="1">
      <c r="A41" s="68" t="s">
        <v>111</v>
      </c>
      <c r="B41" s="69"/>
      <c r="C41" s="83" t="s">
        <v>37</v>
      </c>
      <c r="D41" s="69"/>
      <c r="E41" s="70"/>
      <c r="F41" s="65">
        <v>1.554</v>
      </c>
      <c r="G41" s="71">
        <f>(F41/(1+P$37))</f>
        <v>1.2634146341463415</v>
      </c>
      <c r="H41" s="71">
        <f t="shared" si="5"/>
        <v>11.277239024390244</v>
      </c>
      <c r="I41" s="71">
        <f t="shared" si="6"/>
        <v>10.622158536585367</v>
      </c>
      <c r="J41" s="71"/>
      <c r="K41" s="71"/>
      <c r="L41" s="72"/>
      <c r="M41" s="83"/>
      <c r="N41" s="38" t="s">
        <v>41</v>
      </c>
      <c r="O41" s="35"/>
      <c r="P41" s="45">
        <v>0.25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s="33" customFormat="1">
      <c r="A42" s="77" t="s">
        <v>31</v>
      </c>
      <c r="B42" s="78"/>
      <c r="C42" s="84" t="s">
        <v>79</v>
      </c>
      <c r="D42" s="78"/>
      <c r="E42" s="73">
        <v>0.89600000000000002</v>
      </c>
      <c r="F42" s="81">
        <f>E42/P10</f>
        <v>1.2748931423270216</v>
      </c>
      <c r="G42" s="76">
        <f>(F42/(1+P$38))</f>
        <v>1.0536306961380344</v>
      </c>
      <c r="H42" s="76">
        <f t="shared" si="5"/>
        <v>9.4047075937280944</v>
      </c>
      <c r="I42" s="76">
        <f t="shared" si="6"/>
        <v>8.8584000777805247</v>
      </c>
      <c r="J42" s="76"/>
      <c r="K42" s="76"/>
      <c r="L42" s="80"/>
      <c r="M42" s="82"/>
      <c r="N42" s="37" t="s">
        <v>32</v>
      </c>
      <c r="P42" s="45">
        <v>0.23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s="33" customFormat="1">
      <c r="A43" s="68" t="s">
        <v>82</v>
      </c>
      <c r="B43" s="69"/>
      <c r="C43" s="85" t="s">
        <v>148</v>
      </c>
      <c r="D43" s="69"/>
      <c r="E43" s="73">
        <v>4.51</v>
      </c>
      <c r="F43" s="74">
        <f>E43/P9</f>
        <v>1.3061862835959221</v>
      </c>
      <c r="G43" s="71">
        <f>(F43/(1+P$39))</f>
        <v>1.0794927963602663</v>
      </c>
      <c r="H43" s="71">
        <f t="shared" si="5"/>
        <v>9.6355527003117363</v>
      </c>
      <c r="I43" s="71">
        <f t="shared" si="6"/>
        <v>9.075835685398939</v>
      </c>
      <c r="J43" s="71"/>
      <c r="K43" s="71"/>
      <c r="L43" s="72"/>
      <c r="M43" s="83"/>
      <c r="N43" s="38" t="s">
        <v>75</v>
      </c>
      <c r="O43" s="35"/>
      <c r="P43" s="45">
        <v>0.24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s="33" customFormat="1">
      <c r="A44" s="77" t="s">
        <v>44</v>
      </c>
      <c r="B44" s="78"/>
      <c r="C44" s="82" t="s">
        <v>150</v>
      </c>
      <c r="D44" s="78"/>
      <c r="E44" s="79"/>
      <c r="F44" s="65">
        <v>1.1950000000000001</v>
      </c>
      <c r="G44" s="76">
        <f>(F44/(1+P$40))</f>
        <v>1.0391304347826089</v>
      </c>
      <c r="H44" s="76">
        <f t="shared" si="5"/>
        <v>9.2752782608695679</v>
      </c>
      <c r="I44" s="76">
        <f t="shared" si="6"/>
        <v>8.7364891304347854</v>
      </c>
      <c r="J44" s="76"/>
      <c r="K44" s="76"/>
      <c r="L44" s="80"/>
      <c r="M44" s="82" t="s">
        <v>49</v>
      </c>
      <c r="N44" s="37" t="s">
        <v>61</v>
      </c>
      <c r="P44" s="45">
        <v>0.18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s="33" customFormat="1">
      <c r="A45" s="68" t="s">
        <v>41</v>
      </c>
      <c r="B45" s="69"/>
      <c r="C45" s="83" t="s">
        <v>98</v>
      </c>
      <c r="D45" s="69"/>
      <c r="E45" s="73">
        <v>14.57</v>
      </c>
      <c r="F45" s="74">
        <f>E45/P16</f>
        <v>1.7329765090692832</v>
      </c>
      <c r="G45" s="71">
        <f>(F45/(1+P$41))</f>
        <v>1.3863812072554267</v>
      </c>
      <c r="H45" s="71">
        <f t="shared" si="5"/>
        <v>12.374838655961939</v>
      </c>
      <c r="I45" s="71">
        <f t="shared" si="6"/>
        <v>11.656000000000001</v>
      </c>
      <c r="J45" s="71"/>
      <c r="K45" s="71">
        <f>E45/(1+P41)</f>
        <v>11.656000000000001</v>
      </c>
      <c r="L45" s="72"/>
      <c r="M45" s="83"/>
      <c r="N45" s="38" t="s">
        <v>70</v>
      </c>
      <c r="O45" s="35"/>
      <c r="P45" s="45">
        <v>0.18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>
      <c r="A46" s="77" t="s">
        <v>32</v>
      </c>
      <c r="B46" s="78"/>
      <c r="C46" s="82" t="s">
        <v>62</v>
      </c>
      <c r="D46" s="78"/>
      <c r="E46" s="73">
        <v>5.46</v>
      </c>
      <c r="F46" s="81">
        <f>E46/P11</f>
        <v>1.3076278290025145</v>
      </c>
      <c r="G46" s="76">
        <f>(F46/(1+P$42))</f>
        <v>1.0631120560996052</v>
      </c>
      <c r="H46" s="76">
        <f t="shared" si="5"/>
        <v>9.4893382127450767</v>
      </c>
      <c r="I46" s="76">
        <f t="shared" si="6"/>
        <v>8.938114611657431</v>
      </c>
      <c r="J46" s="76"/>
      <c r="K46" s="76">
        <f>E46/(1+P42)</f>
        <v>4.4390243902439028</v>
      </c>
      <c r="L46" s="80"/>
      <c r="M46" s="82"/>
      <c r="N46" s="37" t="s">
        <v>33</v>
      </c>
      <c r="O46" s="33"/>
      <c r="P46" s="45">
        <v>0.2</v>
      </c>
    </row>
    <row r="47" spans="1:50" s="33" customFormat="1">
      <c r="A47" s="68" t="s">
        <v>75</v>
      </c>
      <c r="B47" s="69"/>
      <c r="C47" s="83" t="s">
        <v>22</v>
      </c>
      <c r="D47" s="69"/>
      <c r="E47" s="73">
        <v>6.02</v>
      </c>
      <c r="F47" s="74">
        <f>E47/P12</f>
        <v>1.3277459197176886</v>
      </c>
      <c r="G47" s="71">
        <f>(F47/(1+P$43))</f>
        <v>1.0707628384820069</v>
      </c>
      <c r="H47" s="71">
        <f t="shared" si="5"/>
        <v>9.5576290962903947</v>
      </c>
      <c r="I47" s="71">
        <f t="shared" si="6"/>
        <v>9.0024385645374743</v>
      </c>
      <c r="J47" s="71"/>
      <c r="K47" s="71"/>
      <c r="L47" s="72"/>
      <c r="M47" s="83"/>
      <c r="N47" s="38" t="s">
        <v>99</v>
      </c>
      <c r="O47" s="35"/>
      <c r="P47" s="45">
        <v>0.2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s="33" customFormat="1">
      <c r="A48" s="68" t="s">
        <v>61</v>
      </c>
      <c r="B48" s="69"/>
      <c r="C48" s="83" t="s">
        <v>164</v>
      </c>
      <c r="D48" s="69"/>
      <c r="E48" s="73">
        <v>32.700000000000003</v>
      </c>
      <c r="F48" s="74">
        <f>E48/P13</f>
        <v>0.72437281940521692</v>
      </c>
      <c r="G48" s="71">
        <f>F48</f>
        <v>0.72437281940521692</v>
      </c>
      <c r="H48" s="71">
        <f t="shared" si="5"/>
        <v>6.4657517860109666</v>
      </c>
      <c r="I48" s="71">
        <f t="shared" si="6"/>
        <v>6.0901644791493617</v>
      </c>
      <c r="J48" s="71">
        <f>I48</f>
        <v>6.0901644791493617</v>
      </c>
      <c r="K48" s="71"/>
      <c r="L48" s="72"/>
      <c r="M48" s="83" t="s">
        <v>66</v>
      </c>
      <c r="N48" s="37" t="s">
        <v>36</v>
      </c>
      <c r="P48" s="45">
        <v>0.21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>
      <c r="A49" s="68" t="s">
        <v>70</v>
      </c>
      <c r="B49" s="69"/>
      <c r="C49" s="83" t="s">
        <v>22</v>
      </c>
      <c r="D49" s="69"/>
      <c r="E49" s="73">
        <v>166.95</v>
      </c>
      <c r="F49" s="74">
        <f>E49/P18</f>
        <v>1.4631645369932165</v>
      </c>
      <c r="G49" s="71">
        <f>F49</f>
        <v>1.4631645369932165</v>
      </c>
      <c r="H49" s="71">
        <f t="shared" si="5"/>
        <v>13.06020665720145</v>
      </c>
      <c r="I49" s="71">
        <f t="shared" si="6"/>
        <v>12.301555844770469</v>
      </c>
      <c r="J49" s="71">
        <f>I49</f>
        <v>12.301555844770469</v>
      </c>
      <c r="K49" s="71"/>
      <c r="L49" s="72"/>
      <c r="M49" s="83" t="s">
        <v>66</v>
      </c>
      <c r="N49" s="38" t="s">
        <v>40</v>
      </c>
      <c r="P49" s="45">
        <v>0.25</v>
      </c>
    </row>
    <row r="50" spans="1:50" s="33" customFormat="1">
      <c r="A50" s="77" t="s">
        <v>33</v>
      </c>
      <c r="B50" s="78"/>
      <c r="C50" s="82" t="s">
        <v>22</v>
      </c>
      <c r="D50" s="78"/>
      <c r="E50" s="79"/>
      <c r="F50" s="65">
        <v>1.395</v>
      </c>
      <c r="G50" s="76">
        <f>(F50/(1+P$46))</f>
        <v>1.1625000000000001</v>
      </c>
      <c r="H50" s="76">
        <f t="shared" si="5"/>
        <v>10.376475000000001</v>
      </c>
      <c r="I50" s="76">
        <f t="shared" si="6"/>
        <v>9.7737187500000022</v>
      </c>
      <c r="J50" s="76"/>
      <c r="K50" s="76"/>
      <c r="L50" s="80"/>
      <c r="M50" s="82"/>
      <c r="N50" s="37" t="s">
        <v>72</v>
      </c>
      <c r="P50" s="45">
        <v>0.08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>
      <c r="A51" s="68" t="s">
        <v>34</v>
      </c>
      <c r="B51" s="69"/>
      <c r="C51" s="83" t="s">
        <v>22</v>
      </c>
      <c r="D51" s="69"/>
      <c r="E51" s="70"/>
      <c r="F51" s="65">
        <v>1.3759999999999999</v>
      </c>
      <c r="G51" s="71">
        <f>(F51/(1+P$47))</f>
        <v>1.1466666666666667</v>
      </c>
      <c r="H51" s="71">
        <f t="shared" si="5"/>
        <v>10.235146666666667</v>
      </c>
      <c r="I51" s="71">
        <f t="shared" si="6"/>
        <v>9.6406000000000009</v>
      </c>
      <c r="J51" s="71"/>
      <c r="K51" s="71"/>
      <c r="L51" s="72"/>
      <c r="M51" s="83"/>
      <c r="N51" s="39" t="s">
        <v>21</v>
      </c>
      <c r="O51" s="40"/>
      <c r="P51" s="47">
        <v>0.2</v>
      </c>
    </row>
    <row r="52" spans="1:50" s="33" customFormat="1">
      <c r="A52" s="77" t="s">
        <v>36</v>
      </c>
      <c r="B52" s="78"/>
      <c r="C52" s="84" t="s">
        <v>144</v>
      </c>
      <c r="D52" s="78"/>
      <c r="E52" s="79"/>
      <c r="F52" s="65">
        <v>1.3879999999999999</v>
      </c>
      <c r="G52" s="76">
        <f>(F52/(1+P$48))</f>
        <v>1.1471074380165289</v>
      </c>
      <c r="H52" s="76">
        <f t="shared" si="5"/>
        <v>10.239080991735538</v>
      </c>
      <c r="I52" s="76">
        <f t="shared" si="6"/>
        <v>9.6443057851239669</v>
      </c>
      <c r="J52" s="76"/>
      <c r="K52" s="76"/>
      <c r="L52" s="80"/>
      <c r="M52" s="82" t="s">
        <v>78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>
      <c r="A53" s="68"/>
      <c r="B53" s="69"/>
      <c r="C53" s="83" t="s">
        <v>76</v>
      </c>
      <c r="D53" s="69"/>
      <c r="E53" s="70"/>
      <c r="F53" s="65">
        <v>1.367</v>
      </c>
      <c r="G53" s="71">
        <f>(F53/(1+P$48))</f>
        <v>1.1297520661157026</v>
      </c>
      <c r="H53" s="71">
        <f t="shared" si="5"/>
        <v>10.084166942148761</v>
      </c>
      <c r="I53" s="71">
        <f t="shared" si="6"/>
        <v>9.4983904958677705</v>
      </c>
      <c r="J53" s="71"/>
      <c r="K53" s="71"/>
      <c r="L53" s="72"/>
      <c r="M53" s="83" t="s">
        <v>77</v>
      </c>
    </row>
    <row r="54" spans="1:50" s="33" customFormat="1">
      <c r="A54" s="77"/>
      <c r="B54" s="78"/>
      <c r="C54" s="82" t="s">
        <v>124</v>
      </c>
      <c r="D54" s="78"/>
      <c r="E54" s="79"/>
      <c r="F54" s="65">
        <v>1.335</v>
      </c>
      <c r="G54" s="76">
        <f>(F54/(1+P$48))</f>
        <v>1.1033057851239669</v>
      </c>
      <c r="H54" s="76">
        <f t="shared" si="5"/>
        <v>9.8481074380165285</v>
      </c>
      <c r="I54" s="76">
        <f t="shared" si="6"/>
        <v>9.276043388429752</v>
      </c>
      <c r="J54" s="76"/>
      <c r="K54" s="76"/>
      <c r="L54" s="80"/>
      <c r="M54" s="82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>
      <c r="A55" s="68" t="s">
        <v>40</v>
      </c>
      <c r="B55" s="69"/>
      <c r="C55" s="85" t="s">
        <v>148</v>
      </c>
      <c r="D55" s="69"/>
      <c r="E55" s="73">
        <v>14.47</v>
      </c>
      <c r="F55" s="74">
        <f>E55/P14</f>
        <v>1.6211068787810889</v>
      </c>
      <c r="G55" s="71">
        <f>(F55/(1+P$49))</f>
        <v>1.2968855030248712</v>
      </c>
      <c r="H55" s="71">
        <f t="shared" si="5"/>
        <v>11.576000000000001</v>
      </c>
      <c r="I55" s="71">
        <f t="shared" si="6"/>
        <v>10.903564866681606</v>
      </c>
      <c r="J55" s="71"/>
      <c r="K55" s="71">
        <f>E55/(1+P49)</f>
        <v>11.576000000000001</v>
      </c>
      <c r="L55" s="72"/>
      <c r="M55" s="83"/>
      <c r="Q55" s="1"/>
      <c r="R55" s="1"/>
      <c r="S55" s="1"/>
    </row>
    <row r="56" spans="1:50" s="33" customFormat="1">
      <c r="A56" s="77" t="s">
        <v>72</v>
      </c>
      <c r="B56" s="78"/>
      <c r="C56" s="84" t="s">
        <v>22</v>
      </c>
      <c r="D56" s="78"/>
      <c r="E56" s="73">
        <v>1.9</v>
      </c>
      <c r="F56" s="81">
        <f>E56/P15</f>
        <v>1.536222509702458</v>
      </c>
      <c r="G56" s="76">
        <f>(F56/(1+P$50))</f>
        <v>1.422428249724498</v>
      </c>
      <c r="H56" s="76">
        <f t="shared" si="5"/>
        <v>12.69659455704087</v>
      </c>
      <c r="I56" s="76">
        <f t="shared" si="6"/>
        <v>11.959065509558718</v>
      </c>
      <c r="J56" s="76"/>
      <c r="K56" s="76"/>
      <c r="L56" s="80"/>
      <c r="M56" s="82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>
      <c r="A57" s="68" t="s">
        <v>21</v>
      </c>
      <c r="B57" s="69"/>
      <c r="C57" s="83" t="s">
        <v>145</v>
      </c>
      <c r="D57" s="69"/>
      <c r="E57" s="73">
        <v>1.43</v>
      </c>
      <c r="F57" s="74">
        <f>E57/P7</f>
        <v>1.7317590069633666</v>
      </c>
      <c r="G57" s="71">
        <f>(F57/(1+P$51))</f>
        <v>1.4431325058028055</v>
      </c>
      <c r="H57" s="71">
        <f t="shared" si="5"/>
        <v>12.881400746795842</v>
      </c>
      <c r="I57" s="71">
        <f t="shared" si="6"/>
        <v>12.133136542537088</v>
      </c>
      <c r="J57" s="71"/>
      <c r="K57" s="71"/>
      <c r="L57" s="72"/>
      <c r="M57" s="83" t="s">
        <v>48</v>
      </c>
    </row>
    <row r="58" spans="1:50">
      <c r="A58" s="77" t="s">
        <v>39</v>
      </c>
      <c r="B58" s="78"/>
      <c r="C58" s="78" t="s">
        <v>52</v>
      </c>
      <c r="D58" s="78"/>
      <c r="E58" s="73">
        <v>11.43</v>
      </c>
      <c r="F58" s="81">
        <f>E58/P6</f>
        <v>1.5319867576297765</v>
      </c>
      <c r="G58" s="76">
        <f>(F58/(1+P$28))</f>
        <v>1.2255894061038213</v>
      </c>
      <c r="H58" s="76">
        <f t="shared" si="5"/>
        <v>10.93961103888271</v>
      </c>
      <c r="I58" s="76">
        <f t="shared" si="6"/>
        <v>10.304142931817879</v>
      </c>
      <c r="J58" s="76"/>
      <c r="K58" s="76">
        <f>E58/(1+P28)</f>
        <v>9.1440000000000001</v>
      </c>
      <c r="L58" s="80"/>
      <c r="M58" s="80"/>
    </row>
    <row r="59" spans="1:50" s="33" customFormat="1">
      <c r="A59" s="34"/>
      <c r="B59" s="35"/>
      <c r="C59" s="35"/>
      <c r="D59" s="35"/>
      <c r="E59" s="59"/>
      <c r="F59" s="56"/>
      <c r="G59" s="52"/>
      <c r="H59" s="52"/>
      <c r="I59" s="52"/>
      <c r="J59" s="52"/>
      <c r="K59" s="52"/>
      <c r="L59" s="4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>
      <c r="A60" s="35"/>
      <c r="B60" s="35"/>
      <c r="C60" s="35"/>
      <c r="D60" s="35"/>
      <c r="E60" s="59"/>
      <c r="F60" s="56"/>
      <c r="G60" s="52"/>
      <c r="H60" s="52"/>
      <c r="I60" s="52"/>
      <c r="J60" s="52"/>
      <c r="K60" s="52"/>
      <c r="L60" s="41"/>
    </row>
    <row r="61" spans="1:50" s="33" customFormat="1">
      <c r="A61" s="35"/>
      <c r="B61" s="35"/>
      <c r="C61" s="35"/>
      <c r="D61" s="35"/>
      <c r="E61" s="60"/>
      <c r="F61" s="57"/>
      <c r="G61" s="53"/>
      <c r="H61" s="54"/>
      <c r="I61" s="54"/>
      <c r="J61" s="54"/>
      <c r="K61" s="5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>
      <c r="A62" s="35"/>
      <c r="B62" s="35"/>
      <c r="C62" s="35"/>
      <c r="D62" s="35"/>
      <c r="E62" s="60"/>
      <c r="F62" s="57"/>
      <c r="G62" s="54"/>
      <c r="H62" s="54"/>
      <c r="I62" s="54"/>
      <c r="J62" s="54"/>
      <c r="K62" s="54"/>
      <c r="L62" s="35"/>
    </row>
    <row r="63" spans="1:50">
      <c r="A63" s="35"/>
      <c r="B63" s="35"/>
      <c r="C63" s="35"/>
      <c r="D63" s="35"/>
      <c r="E63" s="60"/>
      <c r="F63" s="57"/>
      <c r="G63" s="54"/>
      <c r="H63" s="54"/>
      <c r="I63" s="54"/>
      <c r="J63" s="54"/>
      <c r="K63" s="54"/>
      <c r="L63" s="35"/>
    </row>
    <row r="64" spans="1:50">
      <c r="A64" s="35"/>
      <c r="B64" s="35"/>
      <c r="C64" s="35"/>
      <c r="D64" s="35"/>
      <c r="E64" s="60"/>
      <c r="F64" s="57"/>
      <c r="G64" s="54"/>
      <c r="H64" s="54"/>
      <c r="I64" s="54"/>
      <c r="J64" s="54"/>
      <c r="K64" s="54"/>
      <c r="L64" s="35"/>
    </row>
    <row r="65" spans="1:12">
      <c r="A65" s="35"/>
      <c r="B65" s="35"/>
      <c r="C65" s="35"/>
      <c r="D65" s="35"/>
      <c r="E65" s="60"/>
      <c r="F65" s="57"/>
      <c r="G65" s="54"/>
      <c r="H65" s="54"/>
      <c r="I65" s="54"/>
      <c r="J65" s="54"/>
      <c r="K65" s="54"/>
      <c r="L65" s="35"/>
    </row>
    <row r="66" spans="1:12">
      <c r="A66" s="35"/>
      <c r="B66" s="35"/>
      <c r="C66" s="35"/>
      <c r="D66" s="35"/>
      <c r="E66" s="60"/>
      <c r="F66" s="57"/>
      <c r="G66" s="54"/>
      <c r="H66" s="54"/>
      <c r="I66" s="54"/>
      <c r="J66" s="54"/>
      <c r="K66" s="54"/>
      <c r="L66" s="35"/>
    </row>
    <row r="67" spans="1:12">
      <c r="A67" s="35"/>
      <c r="B67" s="35"/>
      <c r="C67" s="35"/>
      <c r="D67" s="35"/>
      <c r="E67" s="60"/>
      <c r="F67" s="57"/>
      <c r="G67" s="54"/>
      <c r="H67" s="54"/>
      <c r="I67" s="54"/>
      <c r="J67" s="54"/>
      <c r="K67" s="54"/>
      <c r="L67" s="35"/>
    </row>
    <row r="68" spans="1:12">
      <c r="A68" s="35"/>
      <c r="B68" s="35"/>
      <c r="C68" s="35"/>
      <c r="D68" s="35"/>
      <c r="E68" s="60"/>
      <c r="F68" s="57"/>
      <c r="G68" s="54"/>
      <c r="H68" s="54"/>
      <c r="I68" s="54"/>
      <c r="J68" s="54"/>
      <c r="K68" s="54"/>
      <c r="L68" s="35"/>
    </row>
    <row r="69" spans="1:12">
      <c r="A69" s="35"/>
      <c r="B69" s="35"/>
      <c r="C69" s="35"/>
      <c r="D69" s="35"/>
      <c r="E69" s="60"/>
      <c r="F69" s="57"/>
      <c r="G69" s="54"/>
      <c r="H69" s="54"/>
      <c r="I69" s="54"/>
      <c r="J69" s="54"/>
      <c r="K69" s="54"/>
      <c r="L69" s="35"/>
    </row>
    <row r="70" spans="1:12">
      <c r="A70" s="35"/>
      <c r="B70" s="35"/>
      <c r="C70" s="35"/>
      <c r="D70" s="35"/>
      <c r="E70" s="60"/>
      <c r="F70" s="57"/>
      <c r="G70" s="54"/>
      <c r="H70" s="54"/>
      <c r="I70" s="54"/>
      <c r="J70" s="54"/>
      <c r="K70" s="54"/>
      <c r="L70" s="35"/>
    </row>
    <row r="71" spans="1:12">
      <c r="A71" s="35"/>
      <c r="B71" s="35"/>
      <c r="C71" s="35"/>
      <c r="D71" s="35"/>
      <c r="E71" s="60"/>
      <c r="F71" s="57"/>
      <c r="G71" s="54"/>
      <c r="H71" s="54"/>
      <c r="I71" s="54"/>
      <c r="J71" s="54"/>
      <c r="K71" s="54"/>
      <c r="L71" s="35"/>
    </row>
    <row r="72" spans="1:12">
      <c r="A72" s="35"/>
      <c r="B72" s="35"/>
      <c r="C72" s="35"/>
      <c r="D72" s="35"/>
      <c r="E72" s="60"/>
      <c r="F72" s="57"/>
      <c r="G72" s="54"/>
      <c r="H72" s="54"/>
      <c r="I72" s="54"/>
      <c r="J72" s="54"/>
      <c r="K72" s="54"/>
      <c r="L72" s="35"/>
    </row>
    <row r="73" spans="1:12">
      <c r="A73" s="35"/>
      <c r="B73" s="35"/>
      <c r="C73" s="35"/>
      <c r="D73" s="35"/>
      <c r="E73" s="60"/>
      <c r="F73" s="57"/>
      <c r="G73" s="54"/>
      <c r="H73" s="54"/>
      <c r="I73" s="54"/>
      <c r="J73" s="54"/>
      <c r="K73" s="54"/>
      <c r="L73" s="35"/>
    </row>
    <row r="74" spans="1:12">
      <c r="A74" s="35"/>
      <c r="B74" s="35"/>
      <c r="C74" s="35"/>
      <c r="D74" s="35"/>
      <c r="E74" s="60"/>
      <c r="F74" s="57"/>
      <c r="G74" s="54"/>
      <c r="H74" s="54"/>
      <c r="I74" s="54"/>
      <c r="J74" s="54"/>
      <c r="K74" s="54"/>
      <c r="L74" s="35"/>
    </row>
    <row r="75" spans="1:12">
      <c r="A75" s="34"/>
      <c r="B75" s="35"/>
      <c r="C75" s="35"/>
      <c r="D75" s="35"/>
      <c r="E75" s="60"/>
      <c r="F75" s="57"/>
      <c r="G75" s="54"/>
      <c r="H75" s="54"/>
      <c r="I75" s="54"/>
      <c r="J75" s="54"/>
      <c r="K75" s="54"/>
      <c r="L75" s="36"/>
    </row>
    <row r="76" spans="1:12">
      <c r="A76" s="34"/>
      <c r="B76" s="35"/>
      <c r="C76" s="35"/>
      <c r="D76" s="35"/>
      <c r="E76" s="60"/>
      <c r="F76" s="57"/>
      <c r="G76" s="54"/>
      <c r="H76" s="54"/>
      <c r="I76" s="54"/>
      <c r="J76" s="54"/>
      <c r="K76" s="54"/>
      <c r="L76" s="36"/>
    </row>
    <row r="77" spans="1:12">
      <c r="A77" s="34"/>
      <c r="B77" s="35"/>
      <c r="C77" s="35"/>
      <c r="D77" s="35"/>
      <c r="E77" s="60"/>
      <c r="F77" s="57"/>
      <c r="G77" s="54"/>
      <c r="H77" s="54"/>
      <c r="I77" s="54"/>
      <c r="J77" s="54"/>
      <c r="K77" s="54"/>
      <c r="L77" s="36"/>
    </row>
    <row r="78" spans="1:12">
      <c r="A78" s="34"/>
      <c r="B78" s="35"/>
      <c r="C78" s="35"/>
      <c r="D78" s="35"/>
      <c r="E78" s="60"/>
      <c r="F78" s="57"/>
      <c r="G78" s="54"/>
      <c r="H78" s="54"/>
      <c r="I78" s="54"/>
      <c r="J78" s="54"/>
      <c r="K78" s="54"/>
      <c r="L78" s="36"/>
    </row>
    <row r="79" spans="1:12">
      <c r="A79" s="34"/>
      <c r="B79" s="35"/>
      <c r="C79" s="35"/>
      <c r="D79" s="35"/>
      <c r="E79" s="60"/>
      <c r="F79" s="57"/>
      <c r="G79" s="54"/>
      <c r="H79" s="54"/>
      <c r="I79" s="54"/>
      <c r="J79" s="54"/>
      <c r="K79" s="54"/>
      <c r="L79" s="36"/>
    </row>
    <row r="80" spans="1:12">
      <c r="A80" s="34"/>
      <c r="B80" s="35"/>
      <c r="C80" s="35"/>
      <c r="D80" s="35"/>
      <c r="E80" s="60"/>
      <c r="F80" s="57"/>
      <c r="G80" s="54"/>
      <c r="H80" s="54"/>
      <c r="I80" s="54"/>
      <c r="J80" s="54"/>
      <c r="K80" s="54"/>
      <c r="L80" s="36"/>
    </row>
    <row r="81" spans="1:12">
      <c r="A81" s="34"/>
      <c r="B81" s="35"/>
      <c r="C81" s="35"/>
      <c r="D81" s="35"/>
      <c r="E81" s="60"/>
      <c r="F81" s="57"/>
      <c r="G81" s="54"/>
      <c r="H81" s="54"/>
      <c r="I81" s="54"/>
      <c r="J81" s="54"/>
      <c r="K81" s="54"/>
      <c r="L81" s="36"/>
    </row>
    <row r="82" spans="1:12">
      <c r="A82" s="34"/>
      <c r="B82" s="35"/>
      <c r="C82" s="35"/>
      <c r="D82" s="35"/>
      <c r="E82" s="60"/>
      <c r="F82" s="57"/>
      <c r="G82" s="54"/>
      <c r="H82" s="54"/>
      <c r="I82" s="54"/>
      <c r="J82" s="54"/>
      <c r="K82" s="54"/>
      <c r="L82" s="36"/>
    </row>
    <row r="83" spans="1:12">
      <c r="A83" s="34"/>
      <c r="B83" s="35"/>
      <c r="C83" s="35"/>
      <c r="D83" s="35"/>
      <c r="E83" s="60"/>
      <c r="F83" s="57"/>
      <c r="G83" s="54"/>
      <c r="H83" s="54"/>
      <c r="I83" s="54"/>
      <c r="J83" s="54"/>
      <c r="K83" s="54"/>
      <c r="L83" s="36"/>
    </row>
    <row r="84" spans="1:12">
      <c r="A84" s="34"/>
      <c r="B84" s="35"/>
      <c r="C84" s="35"/>
      <c r="D84" s="35"/>
      <c r="E84" s="60"/>
      <c r="F84" s="57"/>
      <c r="G84" s="54"/>
      <c r="H84" s="54"/>
      <c r="I84" s="54"/>
      <c r="J84" s="54"/>
      <c r="K84" s="54"/>
      <c r="L84" s="36"/>
    </row>
    <row r="85" spans="1:12">
      <c r="A85" s="34"/>
      <c r="B85" s="35"/>
      <c r="C85" s="35"/>
      <c r="D85" s="35"/>
      <c r="E85" s="60"/>
      <c r="F85" s="57"/>
      <c r="G85" s="54"/>
      <c r="H85" s="54"/>
      <c r="I85" s="54"/>
      <c r="J85" s="54"/>
      <c r="K85" s="54"/>
      <c r="L85" s="36"/>
    </row>
    <row r="86" spans="1:12">
      <c r="A86" s="34"/>
      <c r="B86" s="35"/>
      <c r="C86" s="35"/>
      <c r="D86" s="35"/>
      <c r="E86" s="60"/>
      <c r="F86" s="57"/>
      <c r="G86" s="54"/>
      <c r="H86" s="54"/>
      <c r="I86" s="54"/>
      <c r="J86" s="54"/>
      <c r="K86" s="54"/>
      <c r="L86" s="36"/>
    </row>
    <row r="87" spans="1:12">
      <c r="A87" s="34"/>
      <c r="B87" s="35"/>
      <c r="C87" s="35"/>
      <c r="D87" s="35"/>
      <c r="E87" s="60"/>
      <c r="F87" s="57"/>
      <c r="G87" s="54"/>
      <c r="H87" s="54"/>
      <c r="I87" s="54"/>
      <c r="J87" s="54"/>
      <c r="K87" s="54"/>
      <c r="L87" s="36"/>
    </row>
    <row r="88" spans="1:12">
      <c r="A88" s="34"/>
      <c r="B88" s="35"/>
      <c r="C88" s="35"/>
      <c r="D88" s="35"/>
      <c r="E88" s="60"/>
      <c r="F88" s="57"/>
      <c r="G88" s="54"/>
      <c r="H88" s="54"/>
      <c r="I88" s="54"/>
      <c r="J88" s="54"/>
      <c r="K88" s="54"/>
      <c r="L88" s="36"/>
    </row>
    <row r="89" spans="1:12">
      <c r="A89" s="34"/>
      <c r="B89" s="35"/>
      <c r="C89" s="35"/>
      <c r="D89" s="35"/>
      <c r="E89" s="60"/>
      <c r="F89" s="57"/>
      <c r="G89" s="54"/>
      <c r="H89" s="54"/>
      <c r="I89" s="54"/>
      <c r="J89" s="54"/>
      <c r="K89" s="54"/>
      <c r="L89" s="36"/>
    </row>
    <row r="90" spans="1:12">
      <c r="A90" s="34"/>
      <c r="B90" s="35"/>
      <c r="C90" s="35"/>
      <c r="D90" s="35"/>
      <c r="E90" s="60"/>
      <c r="F90" s="57"/>
      <c r="G90" s="54"/>
      <c r="H90" s="54"/>
      <c r="I90" s="54"/>
      <c r="J90" s="54"/>
      <c r="K90" s="54"/>
      <c r="L90" s="36"/>
    </row>
    <row r="91" spans="1:12">
      <c r="A91" s="34"/>
      <c r="B91" s="35"/>
      <c r="C91" s="35"/>
      <c r="D91" s="35"/>
      <c r="E91" s="60"/>
      <c r="F91" s="57"/>
      <c r="G91" s="54"/>
      <c r="H91" s="54"/>
      <c r="I91" s="54"/>
      <c r="J91" s="54"/>
      <c r="K91" s="54"/>
      <c r="L91" s="36"/>
    </row>
    <row r="92" spans="1:12">
      <c r="A92" s="34"/>
      <c r="B92" s="35"/>
      <c r="C92" s="35"/>
      <c r="D92" s="35"/>
      <c r="E92" s="60"/>
      <c r="F92" s="57"/>
      <c r="G92" s="54"/>
      <c r="H92" s="54"/>
      <c r="I92" s="54"/>
      <c r="J92" s="54"/>
      <c r="K92" s="54"/>
      <c r="L92" s="36"/>
    </row>
    <row r="93" spans="1:12">
      <c r="A93" s="34"/>
      <c r="B93" s="35"/>
      <c r="C93" s="35"/>
      <c r="D93" s="35"/>
      <c r="E93" s="60"/>
      <c r="F93" s="57"/>
      <c r="G93" s="54"/>
      <c r="H93" s="54"/>
      <c r="I93" s="54"/>
      <c r="J93" s="54"/>
      <c r="K93" s="54"/>
      <c r="L93" s="36"/>
    </row>
    <row r="94" spans="1:12">
      <c r="A94" s="34"/>
      <c r="B94" s="35"/>
      <c r="C94" s="35"/>
      <c r="D94" s="35"/>
      <c r="E94" s="60"/>
      <c r="F94" s="57"/>
      <c r="G94" s="54"/>
      <c r="H94" s="54"/>
      <c r="I94" s="54"/>
      <c r="J94" s="54"/>
      <c r="K94" s="54"/>
      <c r="L94" s="36"/>
    </row>
    <row r="98" spans="66:66">
      <c r="BN98" s="35" t="s">
        <v>127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8"/>
  <sheetViews>
    <sheetView tabSelected="1" workbookViewId="0">
      <selection activeCell="E46" sqref="E46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11" width="9.140625" style="7"/>
    <col min="112" max="16384" width="9.140625" style="3"/>
  </cols>
  <sheetData>
    <row r="1" spans="1:111" s="14" customFormat="1" ht="69.75" customHeight="1">
      <c r="A1" s="30" t="s">
        <v>7</v>
      </c>
      <c r="B1" s="12"/>
      <c r="C1" s="155" t="s">
        <v>165</v>
      </c>
      <c r="D1" s="155"/>
      <c r="E1" s="12"/>
      <c r="F1" s="156" t="s">
        <v>106</v>
      </c>
      <c r="G1" s="156"/>
      <c r="H1" s="156"/>
      <c r="I1" s="13"/>
      <c r="J1" s="31" t="s">
        <v>105</v>
      </c>
      <c r="K1" s="31"/>
      <c r="L1" s="13"/>
      <c r="M1" s="155" t="s">
        <v>109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</row>
    <row r="2" spans="1:111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Norway!H4</f>
        <v>9.997918750000002</v>
      </c>
      <c r="I2" s="17"/>
      <c r="J2" s="43"/>
      <c r="K2" s="18"/>
      <c r="L2" s="18"/>
      <c r="N2" s="28">
        <f>H2-J2</f>
        <v>9.997918750000002</v>
      </c>
    </row>
    <row r="3" spans="1:111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Norway!H5</f>
        <v>9.6616187500000006</v>
      </c>
      <c r="I3" s="17"/>
      <c r="J3" s="44"/>
      <c r="K3" s="21"/>
      <c r="L3" s="18"/>
      <c r="M3" s="20"/>
      <c r="N3" s="28">
        <f t="shared" ref="N3:N63" si="0">H3-J3</f>
        <v>9.6616187500000006</v>
      </c>
    </row>
    <row r="4" spans="1:111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Norway!H6</f>
        <v>9.9348625000000013</v>
      </c>
      <c r="I4" s="17"/>
      <c r="J4" s="43"/>
      <c r="K4" s="18"/>
      <c r="L4" s="18"/>
      <c r="M4" s="16"/>
      <c r="N4" s="28">
        <f t="shared" si="0"/>
        <v>9.9348625000000013</v>
      </c>
    </row>
    <row r="5" spans="1:111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Norway!H7</f>
        <v>9.8017437500000018</v>
      </c>
      <c r="I5" s="17"/>
      <c r="J5" s="44"/>
      <c r="K5" s="21"/>
      <c r="L5" s="18"/>
      <c r="M5" s="20"/>
      <c r="N5" s="28">
        <f t="shared" si="0"/>
        <v>9.8017437500000018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Norway!H8</f>
        <v>9.3603500000000022</v>
      </c>
      <c r="I6" s="17"/>
      <c r="J6" s="43"/>
      <c r="K6" s="18"/>
      <c r="L6" s="18"/>
      <c r="M6" s="16"/>
      <c r="N6" s="28">
        <f t="shared" si="0"/>
        <v>9.3603500000000022</v>
      </c>
    </row>
    <row r="7" spans="1:111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Norway!H9</f>
        <v>9.6616187500000006</v>
      </c>
      <c r="I7" s="17"/>
      <c r="J7" s="44"/>
      <c r="K7" s="21"/>
      <c r="L7" s="18"/>
      <c r="M7" s="20"/>
      <c r="N7" s="28">
        <f t="shared" si="0"/>
        <v>9.6616187500000006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Norway!H10</f>
        <v>10.09594834710744</v>
      </c>
      <c r="I10" s="17"/>
      <c r="J10" s="44"/>
      <c r="K10" s="21"/>
      <c r="L10" s="18"/>
      <c r="M10" s="20"/>
      <c r="N10" s="28">
        <f t="shared" si="0"/>
        <v>10.09594834710744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Norway!H11</f>
        <v>10.09594834710744</v>
      </c>
      <c r="I11" s="17"/>
      <c r="J11" s="43"/>
      <c r="K11" s="18"/>
      <c r="L11" s="18"/>
      <c r="M11" s="16"/>
      <c r="N11" s="28">
        <f t="shared" si="0"/>
        <v>10.09594834710744</v>
      </c>
    </row>
    <row r="12" spans="1:111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18"/>
      <c r="L12" s="18"/>
      <c r="M12" s="20"/>
      <c r="N12" s="28">
        <f t="shared" si="0"/>
        <v>0</v>
      </c>
    </row>
    <row r="13" spans="1:111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11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Norway!H12</f>
        <v>9.2781406585540456</v>
      </c>
      <c r="I14" s="17"/>
      <c r="J14" s="44"/>
      <c r="K14" s="21"/>
      <c r="L14" s="18"/>
      <c r="M14" s="20"/>
      <c r="N14" s="28">
        <f t="shared" si="0"/>
        <v>9.2781406585540456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Norway!H13</f>
        <v>9.49309406870473</v>
      </c>
      <c r="I15" s="17"/>
      <c r="J15" s="43"/>
      <c r="K15" s="18"/>
      <c r="L15" s="18"/>
      <c r="M15" s="16"/>
      <c r="N15" s="28">
        <f t="shared" si="0"/>
        <v>9.49309406870473</v>
      </c>
    </row>
    <row r="16" spans="1:111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Norway!H14</f>
        <v>11.07496985346161</v>
      </c>
      <c r="I16" s="17"/>
      <c r="J16" s="44"/>
      <c r="K16" s="21"/>
      <c r="L16" s="18"/>
      <c r="M16" s="20"/>
      <c r="N16" s="28">
        <f t="shared" si="0"/>
        <v>11.07496985346161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Norway!H15</f>
        <v>10.35823292096128</v>
      </c>
      <c r="I17" s="17"/>
      <c r="J17" s="43"/>
      <c r="K17" s="18"/>
      <c r="L17" s="18"/>
      <c r="M17" s="16"/>
      <c r="N17" s="28">
        <f t="shared" si="0"/>
        <v>10.35823292096128</v>
      </c>
    </row>
    <row r="18" spans="1:111">
      <c r="A18" s="29"/>
      <c r="B18" s="15"/>
      <c r="C18" s="19"/>
      <c r="D18" s="19"/>
      <c r="E18" s="15"/>
      <c r="F18" s="20"/>
      <c r="G18" s="15"/>
      <c r="H18" s="28"/>
      <c r="I18" s="17"/>
      <c r="J18" s="44"/>
      <c r="K18" s="21"/>
      <c r="L18" s="18"/>
      <c r="M18" s="20"/>
      <c r="N18" s="28">
        <f t="shared" si="0"/>
        <v>0</v>
      </c>
    </row>
    <row r="19" spans="1:111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11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Norway!H16</f>
        <v>9.5285000000000029</v>
      </c>
      <c r="I20" s="17"/>
      <c r="J20" s="44"/>
      <c r="K20" s="21"/>
      <c r="L20" s="18"/>
      <c r="M20" s="20"/>
      <c r="N20" s="28">
        <f t="shared" si="0"/>
        <v>9.5285000000000029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Norway!H17</f>
        <v>9.3775961538461541</v>
      </c>
      <c r="I21" s="17"/>
      <c r="J21" s="43"/>
      <c r="K21" s="24"/>
      <c r="L21" s="24"/>
      <c r="M21" s="16"/>
      <c r="N21" s="28">
        <f t="shared" si="0"/>
        <v>9.3775961538461541</v>
      </c>
    </row>
    <row r="22" spans="1:111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Norway!H18</f>
        <v>9.4127445652173929</v>
      </c>
      <c r="I22" s="17"/>
      <c r="J22" s="44"/>
      <c r="K22" s="25"/>
      <c r="L22" s="24"/>
      <c r="M22" s="20"/>
      <c r="N22" s="28">
        <f t="shared" si="0"/>
        <v>9.4127445652173929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Norway!H19</f>
        <v>9.370566471571907</v>
      </c>
      <c r="I23" s="17"/>
      <c r="J23" s="43"/>
      <c r="K23" s="24"/>
      <c r="L23" s="24"/>
      <c r="M23" s="16"/>
      <c r="N23" s="28">
        <f t="shared" si="0"/>
        <v>9.370566471571907</v>
      </c>
    </row>
    <row r="24" spans="1:111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Norway!H20</f>
        <v>9.4127445652173929</v>
      </c>
      <c r="I24" s="17"/>
      <c r="J24" s="44"/>
      <c r="K24" s="25"/>
      <c r="L24" s="24"/>
      <c r="M24" s="20"/>
      <c r="N24" s="28">
        <f t="shared" si="0"/>
        <v>9.4127445652173929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Norway!H21</f>
        <v>9.5533382107023428</v>
      </c>
      <c r="I25" s="17"/>
      <c r="J25" s="43"/>
      <c r="K25" s="24"/>
      <c r="L25" s="24"/>
      <c r="M25" s="16"/>
      <c r="N25" s="28">
        <f t="shared" si="0"/>
        <v>9.5533382107023428</v>
      </c>
    </row>
    <row r="26" spans="1:111" s="9" customFormat="1">
      <c r="A26" s="29"/>
      <c r="B26" s="15"/>
      <c r="C26" s="19"/>
      <c r="D26" s="19"/>
      <c r="E26" s="15"/>
      <c r="F26" s="20"/>
      <c r="G26" s="19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11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Norway!H22</f>
        <v>11.0894925</v>
      </c>
      <c r="I28" s="17"/>
      <c r="J28" s="44"/>
      <c r="K28" s="21"/>
      <c r="L28" s="18"/>
      <c r="M28" s="20"/>
      <c r="N28" s="28">
        <f t="shared" si="0"/>
        <v>11.0894925</v>
      </c>
    </row>
    <row r="29" spans="1:111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Norway!H23</f>
        <v>11.257642500000001</v>
      </c>
      <c r="I29" s="17"/>
      <c r="J29" s="43"/>
      <c r="K29" s="18"/>
      <c r="L29" s="18"/>
      <c r="M29" s="16"/>
      <c r="N29" s="28">
        <f t="shared" si="0"/>
        <v>11.257642500000001</v>
      </c>
    </row>
    <row r="30" spans="1:111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Norway!H24</f>
        <v>11.4257925</v>
      </c>
      <c r="I30" s="17"/>
      <c r="J30" s="44"/>
      <c r="K30" s="21"/>
      <c r="L30" s="18"/>
      <c r="M30" s="20"/>
      <c r="N30" s="28">
        <f t="shared" si="0"/>
        <v>11.4257925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Norway!H25</f>
        <v>11.0894925</v>
      </c>
      <c r="I31" s="17"/>
      <c r="J31" s="43"/>
      <c r="K31" s="18"/>
      <c r="L31" s="18"/>
      <c r="M31" s="16"/>
      <c r="N31" s="28">
        <f t="shared" si="0"/>
        <v>11.0894925</v>
      </c>
    </row>
    <row r="32" spans="1:111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Norway!H26</f>
        <v>11.0894925</v>
      </c>
      <c r="I32" s="17"/>
      <c r="J32" s="44"/>
      <c r="K32" s="21"/>
      <c r="L32" s="18"/>
      <c r="M32" s="20"/>
      <c r="N32" s="28">
        <f t="shared" si="0"/>
        <v>11.0894925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Norway!H27</f>
        <v>11.173567500000001</v>
      </c>
      <c r="I33" s="17"/>
      <c r="J33" s="43"/>
      <c r="K33" s="18"/>
      <c r="L33" s="18"/>
      <c r="M33" s="16"/>
      <c r="N33" s="28">
        <f t="shared" si="0"/>
        <v>11.173567500000001</v>
      </c>
    </row>
    <row r="34" spans="1:111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Norway!H28</f>
        <v>11.4257925</v>
      </c>
      <c r="I34" s="17"/>
      <c r="J34" s="44"/>
      <c r="K34" s="21"/>
      <c r="L34" s="18"/>
      <c r="M34" s="20"/>
      <c r="N34" s="28">
        <f t="shared" si="0"/>
        <v>11.4257925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Norway!H29</f>
        <v>11.341717500000001</v>
      </c>
      <c r="I35" s="17"/>
      <c r="J35" s="43"/>
      <c r="K35" s="18"/>
      <c r="L35" s="18"/>
      <c r="M35" s="16"/>
      <c r="N35" s="28">
        <f t="shared" si="0"/>
        <v>11.341717500000001</v>
      </c>
    </row>
    <row r="36" spans="1:111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Norway!H30</f>
        <v>11.5098675</v>
      </c>
      <c r="I36" s="17"/>
      <c r="J36" s="44"/>
      <c r="K36" s="21"/>
      <c r="L36" s="18"/>
      <c r="M36" s="20"/>
      <c r="N36" s="28">
        <f t="shared" si="0"/>
        <v>11.5098675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Norway!H31</f>
        <v>11.341717500000001</v>
      </c>
      <c r="I37" s="17"/>
      <c r="J37" s="43"/>
      <c r="K37" s="18"/>
      <c r="L37" s="18"/>
      <c r="M37" s="16"/>
      <c r="N37" s="28">
        <f t="shared" si="0"/>
        <v>11.341717500000001</v>
      </c>
    </row>
    <row r="38" spans="1:111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Norway!H32</f>
        <v>11.341717500000001</v>
      </c>
      <c r="I38" s="17"/>
      <c r="J38" s="44"/>
      <c r="K38" s="21"/>
      <c r="L38" s="18"/>
      <c r="M38" s="20"/>
      <c r="N38" s="28">
        <f t="shared" si="0"/>
        <v>11.341717500000001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Norway!H33</f>
        <v>11.173567500000001</v>
      </c>
      <c r="I39" s="17"/>
      <c r="J39" s="43"/>
      <c r="K39" s="18"/>
      <c r="L39" s="18"/>
      <c r="M39" s="16"/>
      <c r="N39" s="28">
        <f t="shared" si="0"/>
        <v>11.173567500000001</v>
      </c>
    </row>
    <row r="40" spans="1:111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Norway!H34</f>
        <v>11.257642500000001</v>
      </c>
      <c r="I40" s="17"/>
      <c r="J40" s="44"/>
      <c r="K40" s="21"/>
      <c r="L40" s="18"/>
      <c r="M40" s="20"/>
      <c r="N40" s="28">
        <f t="shared" si="0"/>
        <v>11.257642500000001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Norway!H35</f>
        <v>11.5098675</v>
      </c>
      <c r="I41" s="17"/>
      <c r="J41" s="43"/>
      <c r="K41" s="18"/>
      <c r="L41" s="18"/>
      <c r="M41" s="16"/>
      <c r="N41" s="28">
        <f t="shared" si="0"/>
        <v>11.5098675</v>
      </c>
    </row>
    <row r="42" spans="1:111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Norway!H36</f>
        <v>11.4257925</v>
      </c>
      <c r="I42" s="17"/>
      <c r="J42" s="44"/>
      <c r="K42" s="21"/>
      <c r="L42" s="18"/>
      <c r="M42" s="20"/>
      <c r="N42" s="28">
        <f t="shared" si="0"/>
        <v>11.4257925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11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Norway!H37</f>
        <v>9.6720426829268291</v>
      </c>
      <c r="I45" s="17"/>
      <c r="J45" s="43"/>
      <c r="K45" s="18"/>
      <c r="L45" s="18"/>
      <c r="M45" s="16"/>
      <c r="N45" s="28">
        <f t="shared" si="0"/>
        <v>9.6720426829268291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Norway!H38</f>
        <v>10.047309917355374</v>
      </c>
      <c r="I46" s="17"/>
      <c r="J46" s="44"/>
      <c r="K46" s="21"/>
      <c r="L46" s="18"/>
      <c r="M46" s="20"/>
      <c r="N46" s="28">
        <f t="shared" si="0"/>
        <v>10.047309917355374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Norway!H39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11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Norway!H40</f>
        <v>11.906015163154205</v>
      </c>
      <c r="I48" s="17"/>
      <c r="J48" s="44"/>
      <c r="K48" s="21"/>
      <c r="L48" s="18"/>
      <c r="M48" s="20"/>
      <c r="N48" s="28">
        <f t="shared" si="0"/>
        <v>11.906015163154205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Norway!H41</f>
        <v>14.133007500000001</v>
      </c>
      <c r="I49" s="17"/>
      <c r="J49" s="43"/>
      <c r="K49" s="18"/>
      <c r="L49" s="18"/>
      <c r="M49" s="16"/>
      <c r="N49" s="28">
        <f t="shared" si="0"/>
        <v>14.133007500000001</v>
      </c>
    </row>
    <row r="50" spans="1:111" s="9" customFormat="1">
      <c r="A50" s="29" t="s">
        <v>111</v>
      </c>
      <c r="B50" s="15"/>
      <c r="C50" s="19" t="str">
        <f>'Price guide'!C41</f>
        <v>General</v>
      </c>
      <c r="D50" s="19"/>
      <c r="E50" s="15"/>
      <c r="F50" s="20"/>
      <c r="G50" s="19"/>
      <c r="H50" s="28">
        <f>Norway!H42</f>
        <v>10.622158536585367</v>
      </c>
      <c r="I50" s="17"/>
      <c r="J50" s="44"/>
      <c r="K50" s="21"/>
      <c r="L50" s="21"/>
      <c r="M50" s="20"/>
      <c r="N50" s="28">
        <f t="shared" si="0"/>
        <v>10.622158536585367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Norway!H43</f>
        <v>8.8584000777805247</v>
      </c>
      <c r="I51" s="17"/>
      <c r="J51" s="43"/>
      <c r="K51" s="18"/>
      <c r="L51" s="18"/>
      <c r="M51" s="16"/>
      <c r="N51" s="28">
        <f t="shared" si="0"/>
        <v>8.8584000777805247</v>
      </c>
    </row>
    <row r="52" spans="1:111">
      <c r="A52" s="29" t="s">
        <v>82</v>
      </c>
      <c r="B52" s="15"/>
      <c r="C52" s="19" t="str">
        <f>'Price guide'!C43</f>
        <v>list price</v>
      </c>
      <c r="D52" s="19"/>
      <c r="E52" s="22"/>
      <c r="F52" s="20"/>
      <c r="G52" s="19"/>
      <c r="H52" s="28">
        <f>Norway!H44</f>
        <v>9.075835685398939</v>
      </c>
      <c r="I52" s="17"/>
      <c r="J52" s="44"/>
      <c r="K52" s="21"/>
      <c r="L52" s="21"/>
      <c r="M52" s="20"/>
      <c r="N52" s="28">
        <f t="shared" si="0"/>
        <v>9.075835685398939</v>
      </c>
    </row>
    <row r="53" spans="1:111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Norway!H45</f>
        <v>8.7364891304347854</v>
      </c>
      <c r="I53" s="17"/>
      <c r="J53" s="43"/>
      <c r="K53" s="18"/>
      <c r="L53" s="18"/>
      <c r="M53" s="16"/>
      <c r="N53" s="28">
        <f t="shared" si="0"/>
        <v>8.7364891304347854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>
      <c r="A54" s="29" t="s">
        <v>41</v>
      </c>
      <c r="B54" s="15"/>
      <c r="C54" s="19" t="str">
        <f>'Price guide'!C45</f>
        <v xml:space="preserve">list price  </v>
      </c>
      <c r="D54" s="19"/>
      <c r="E54" s="15"/>
      <c r="F54" s="20"/>
      <c r="G54" s="19"/>
      <c r="H54" s="28">
        <f>Norway!H46</f>
        <v>11.656000000000001</v>
      </c>
      <c r="I54" s="17"/>
      <c r="J54" s="44"/>
      <c r="K54" s="21"/>
      <c r="L54" s="21"/>
      <c r="M54" s="20"/>
      <c r="N54" s="28">
        <f t="shared" si="0"/>
        <v>11.656000000000001</v>
      </c>
    </row>
    <row r="55" spans="1:111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Norway!H47</f>
        <v>8.938114611657431</v>
      </c>
      <c r="I55" s="17"/>
      <c r="J55" s="43"/>
      <c r="K55" s="18"/>
      <c r="L55" s="18"/>
      <c r="M55" s="16"/>
      <c r="N55" s="28">
        <f t="shared" si="0"/>
        <v>8.938114611657431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>
      <c r="A56" s="29" t="s">
        <v>75</v>
      </c>
      <c r="B56" s="15"/>
      <c r="C56" s="19" t="str">
        <f>'Price guide'!C47</f>
        <v>Average</v>
      </c>
      <c r="D56" s="19"/>
      <c r="E56" s="15"/>
      <c r="F56" s="20"/>
      <c r="G56" s="19"/>
      <c r="H56" s="28">
        <f>Norway!H48</f>
        <v>9.0024385645374743</v>
      </c>
      <c r="I56" s="17"/>
      <c r="J56" s="44"/>
      <c r="K56" s="21"/>
      <c r="L56" s="21"/>
      <c r="M56" s="20"/>
      <c r="N56" s="28">
        <f t="shared" si="0"/>
        <v>9.0024385645374743</v>
      </c>
    </row>
    <row r="57" spans="1:111" s="7" customFormat="1">
      <c r="A57" s="23" t="s">
        <v>61</v>
      </c>
      <c r="B57" s="15"/>
      <c r="C57" s="19" t="str">
        <f>'Price guide'!C48</f>
        <v>Pumpprice</v>
      </c>
      <c r="D57" s="19"/>
      <c r="E57" s="15"/>
      <c r="F57" s="20"/>
      <c r="G57" s="19"/>
      <c r="H57" s="28">
        <f>Norway!H49</f>
        <v>6.0901644791493617</v>
      </c>
      <c r="I57" s="17"/>
      <c r="J57" s="44"/>
      <c r="K57" s="21"/>
      <c r="L57" s="21"/>
      <c r="M57" s="20"/>
      <c r="N57" s="28">
        <f>H57-J57</f>
        <v>6.0901644791493617</v>
      </c>
    </row>
    <row r="58" spans="1:111" s="9" customFormat="1">
      <c r="A58" s="29" t="s">
        <v>71</v>
      </c>
      <c r="B58" s="15"/>
      <c r="C58" s="19" t="str">
        <f>'Price guide'!C49</f>
        <v>Average</v>
      </c>
      <c r="D58" s="19"/>
      <c r="E58" s="15"/>
      <c r="F58" s="20"/>
      <c r="G58" s="19"/>
      <c r="H58" s="28">
        <f>Norway!H50</f>
        <v>12.301555844770469</v>
      </c>
      <c r="I58" s="17"/>
      <c r="J58" s="44"/>
      <c r="K58" s="21"/>
      <c r="L58" s="21"/>
      <c r="M58" s="20"/>
      <c r="N58" s="28">
        <f t="shared" si="0"/>
        <v>12.301555844770469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Norway!H51</f>
        <v>9.7737187500000022</v>
      </c>
      <c r="I59" s="17"/>
      <c r="J59" s="43"/>
      <c r="K59" s="18"/>
      <c r="L59" s="18"/>
      <c r="M59" s="16"/>
      <c r="N59" s="28">
        <f t="shared" si="0"/>
        <v>9.7737187500000022</v>
      </c>
    </row>
    <row r="60" spans="1:111">
      <c r="A60" s="29" t="s">
        <v>34</v>
      </c>
      <c r="B60" s="15"/>
      <c r="C60" s="19" t="str">
        <f>'Price guide'!C51</f>
        <v>Average</v>
      </c>
      <c r="D60" s="19"/>
      <c r="E60" s="15"/>
      <c r="F60" s="20"/>
      <c r="G60" s="19"/>
      <c r="H60" s="28">
        <f>Norway!H52</f>
        <v>9.6406000000000009</v>
      </c>
      <c r="I60" s="17"/>
      <c r="J60" s="44"/>
      <c r="K60" s="21"/>
      <c r="L60" s="21"/>
      <c r="M60" s="20"/>
      <c r="N60" s="28">
        <f t="shared" si="0"/>
        <v>9.6406000000000009</v>
      </c>
    </row>
    <row r="61" spans="1:111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Norway!H53</f>
        <v>9.6443057851239669</v>
      </c>
      <c r="I61" s="17"/>
      <c r="J61" s="43"/>
      <c r="K61" s="18"/>
      <c r="L61" s="18"/>
      <c r="M61" s="16"/>
      <c r="N61" s="28">
        <f t="shared" si="0"/>
        <v>9.6443057851239669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>
      <c r="A62" s="29"/>
      <c r="B62" s="15"/>
      <c r="C62" s="19" t="str">
        <f>'Price guide'!C53</f>
        <v>BP La Junquera</v>
      </c>
      <c r="D62" s="19"/>
      <c r="E62" s="15"/>
      <c r="F62" s="20"/>
      <c r="G62" s="19"/>
      <c r="H62" s="28">
        <f>Norway!H54</f>
        <v>9.4983904958677705</v>
      </c>
      <c r="I62" s="17"/>
      <c r="J62" s="44"/>
      <c r="K62" s="21"/>
      <c r="L62" s="21"/>
      <c r="M62" s="20"/>
      <c r="N62" s="28">
        <f t="shared" si="0"/>
        <v>9.4983904958677705</v>
      </c>
    </row>
    <row r="63" spans="1:111" s="9" customFormat="1">
      <c r="A63" s="29"/>
      <c r="B63" s="15"/>
      <c r="C63" s="19" t="str">
        <f>'Price guide'!C54</f>
        <v>IRUN Cepsa</v>
      </c>
      <c r="D63" s="19"/>
      <c r="E63" s="15"/>
      <c r="F63" s="20"/>
      <c r="G63" s="19"/>
      <c r="H63" s="28">
        <f>Norway!H55</f>
        <v>9.276043388429752</v>
      </c>
      <c r="I63" s="17"/>
      <c r="J63" s="44"/>
      <c r="K63" s="21"/>
      <c r="L63" s="21"/>
      <c r="M63" s="20"/>
      <c r="N63" s="28">
        <f t="shared" si="0"/>
        <v>9.276043388429752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>
      <c r="A64" s="23"/>
      <c r="B64" s="15"/>
      <c r="C64" s="15"/>
      <c r="D64" s="15"/>
      <c r="E64" s="15"/>
      <c r="F64" s="16"/>
      <c r="G64" s="15"/>
      <c r="H64" s="28"/>
      <c r="I64" s="17"/>
      <c r="J64" s="43"/>
      <c r="K64" s="18"/>
      <c r="L64" s="18"/>
      <c r="M64" s="16"/>
      <c r="N64" s="28">
        <f t="shared" ref="N64:N70" si="1">H64-J64</f>
        <v>0</v>
      </c>
    </row>
    <row r="65" spans="1:111">
      <c r="A65" s="29"/>
      <c r="B65" s="15"/>
      <c r="C65" s="19"/>
      <c r="D65" s="19"/>
      <c r="E65" s="15"/>
      <c r="F65" s="20"/>
      <c r="G65" s="19"/>
      <c r="H65" s="28"/>
      <c r="I65" s="17"/>
      <c r="J65" s="44"/>
      <c r="K65" s="21"/>
      <c r="L65" s="21"/>
      <c r="M65" s="20"/>
      <c r="N65" s="28">
        <f t="shared" si="1"/>
        <v>0</v>
      </c>
    </row>
    <row r="66" spans="1:111">
      <c r="A66" s="23" t="s">
        <v>40</v>
      </c>
      <c r="B66" s="15"/>
      <c r="C66" s="15" t="str">
        <f>'Price guide'!C55</f>
        <v>list price</v>
      </c>
      <c r="D66" s="15"/>
      <c r="E66" s="22"/>
      <c r="F66" s="16"/>
      <c r="G66" s="15"/>
      <c r="H66" s="28">
        <f>Norway!H56</f>
        <v>10.903564866681606</v>
      </c>
      <c r="I66" s="17"/>
      <c r="J66" s="43"/>
      <c r="K66" s="18"/>
      <c r="L66" s="18"/>
      <c r="M66" s="16"/>
      <c r="N66" s="28">
        <f t="shared" si="1"/>
        <v>10.903564866681606</v>
      </c>
    </row>
    <row r="67" spans="1:111">
      <c r="A67" s="29"/>
      <c r="B67" s="15"/>
      <c r="C67" s="19"/>
      <c r="D67" s="19"/>
      <c r="E67" s="22"/>
      <c r="F67" s="20"/>
      <c r="G67" s="19"/>
      <c r="H67" s="28"/>
      <c r="I67" s="17"/>
      <c r="J67" s="44"/>
      <c r="K67" s="21"/>
      <c r="L67" s="21"/>
      <c r="M67" s="20"/>
      <c r="N67" s="28">
        <f t="shared" si="1"/>
        <v>0</v>
      </c>
    </row>
    <row r="68" spans="1:111">
      <c r="A68" s="23"/>
      <c r="B68" s="15"/>
      <c r="C68" s="15"/>
      <c r="D68" s="15"/>
      <c r="E68" s="22"/>
      <c r="F68" s="16"/>
      <c r="G68" s="15"/>
      <c r="H68" s="28"/>
      <c r="I68" s="17"/>
      <c r="J68" s="43"/>
      <c r="K68" s="18"/>
      <c r="L68" s="18"/>
      <c r="M68" s="16"/>
      <c r="N68" s="28">
        <f t="shared" si="1"/>
        <v>0</v>
      </c>
    </row>
    <row r="69" spans="1:111">
      <c r="A69" s="29" t="s">
        <v>72</v>
      </c>
      <c r="B69" s="15"/>
      <c r="C69" s="19" t="str">
        <f>'Price guide'!C56</f>
        <v>Average</v>
      </c>
      <c r="D69" s="19"/>
      <c r="E69" s="22"/>
      <c r="F69" s="20"/>
      <c r="G69" s="19"/>
      <c r="H69" s="28">
        <f>Norway!H57</f>
        <v>11.959065509558718</v>
      </c>
      <c r="I69" s="17"/>
      <c r="J69" s="44"/>
      <c r="K69" s="21"/>
      <c r="L69" s="21"/>
      <c r="M69" s="20"/>
      <c r="N69" s="28">
        <f t="shared" si="1"/>
        <v>11.959065509558718</v>
      </c>
    </row>
    <row r="70" spans="1:111">
      <c r="A70" s="23" t="s">
        <v>21</v>
      </c>
      <c r="B70" s="15"/>
      <c r="C70" s="15" t="str">
        <f>'Price guide'!C57</f>
        <v>Lancaster</v>
      </c>
      <c r="D70" s="15"/>
      <c r="E70" s="15"/>
      <c r="F70" s="16"/>
      <c r="G70" s="15"/>
      <c r="H70" s="28">
        <f>Norway!H58</f>
        <v>12.133136542537088</v>
      </c>
      <c r="I70" s="17"/>
      <c r="J70" s="43"/>
      <c r="K70" s="24"/>
      <c r="L70" s="24"/>
      <c r="M70" s="16"/>
      <c r="N70" s="28">
        <f t="shared" si="1"/>
        <v>12.133136542537088</v>
      </c>
    </row>
    <row r="71" spans="1:111" s="9" customFormat="1">
      <c r="A71" s="48"/>
      <c r="B71" s="7"/>
      <c r="C71" s="7"/>
      <c r="D71" s="7"/>
      <c r="E71" s="7"/>
      <c r="F71" s="49"/>
      <c r="G71" s="7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>
      <c r="H72" s="3"/>
      <c r="I72" s="7"/>
      <c r="J72" s="3"/>
    </row>
    <row r="74" spans="1:111">
      <c r="H74" s="3"/>
      <c r="I74" s="7"/>
      <c r="J74" s="3"/>
    </row>
    <row r="75" spans="1:111">
      <c r="H75" s="3"/>
      <c r="I75" s="7"/>
      <c r="J75" s="3"/>
    </row>
    <row r="76" spans="1:111">
      <c r="A76" s="3"/>
      <c r="F76" s="3"/>
      <c r="H76" s="3"/>
      <c r="I76" s="7"/>
      <c r="J76" s="3"/>
      <c r="L76" s="3"/>
    </row>
    <row r="78" spans="1:111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workbookViewId="0">
      <selection activeCell="E46" sqref="E46"/>
    </sheetView>
  </sheetViews>
  <sheetFormatPr defaultRowHeight="12.75"/>
  <cols>
    <col min="1" max="1" width="18.140625" style="26" customWidth="1"/>
    <col min="2" max="2" width="0.28515625" style="7" customWidth="1"/>
    <col min="3" max="3" width="25.42578125" style="3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11.28515625" style="4" customWidth="1"/>
    <col min="9" max="9" width="0.28515625" style="8" customWidth="1"/>
    <col min="10" max="10" width="11.7109375" style="4" customWidth="1"/>
    <col min="11" max="11" width="0.7109375" style="3" customWidth="1"/>
    <col min="12" max="12" width="0.28515625" style="7" customWidth="1"/>
    <col min="13" max="13" width="5" style="3" customWidth="1"/>
    <col min="14" max="14" width="10.5703125" style="3" customWidth="1"/>
    <col min="15" max="16384" width="9.140625" style="7"/>
  </cols>
  <sheetData>
    <row r="1" spans="1:14" ht="33.75" customHeight="1">
      <c r="A1" s="30" t="s">
        <v>7</v>
      </c>
      <c r="B1" s="12"/>
      <c r="C1" s="155" t="s">
        <v>165</v>
      </c>
      <c r="D1" s="155"/>
      <c r="E1" s="12"/>
      <c r="F1" s="156" t="s">
        <v>108</v>
      </c>
      <c r="G1" s="156"/>
      <c r="H1" s="156"/>
      <c r="I1" s="13"/>
      <c r="J1" s="31" t="s">
        <v>105</v>
      </c>
      <c r="K1" s="31"/>
      <c r="L1" s="13"/>
      <c r="M1" s="155" t="s">
        <v>107</v>
      </c>
      <c r="N1" s="155"/>
    </row>
    <row r="2" spans="1:14" ht="15.75">
      <c r="A2" s="27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0"/>
      <c r="N2" s="10"/>
    </row>
    <row r="3" spans="1:14">
      <c r="A3" s="23" t="s">
        <v>24</v>
      </c>
      <c r="B3" s="15"/>
      <c r="C3" s="15" t="str">
        <f>'Price guide'!C3</f>
        <v>OMV Gries Brennersee</v>
      </c>
      <c r="D3" s="15"/>
      <c r="E3" s="15"/>
      <c r="F3" s="16"/>
      <c r="G3" s="15"/>
      <c r="H3" s="28">
        <f>Sweden!H4</f>
        <v>10.614501666666667</v>
      </c>
      <c r="I3" s="17"/>
      <c r="J3" s="43"/>
      <c r="K3" s="18"/>
      <c r="L3" s="18"/>
      <c r="N3" s="28">
        <f>H3-J3</f>
        <v>10.614501666666667</v>
      </c>
    </row>
    <row r="4" spans="1:14">
      <c r="A4" s="29"/>
      <c r="B4" s="15"/>
      <c r="C4" s="19" t="str">
        <f>'Price guide'!C4</f>
        <v>Hart/Villach</v>
      </c>
      <c r="D4" s="19"/>
      <c r="E4" s="15"/>
      <c r="F4" s="20"/>
      <c r="G4" s="19"/>
      <c r="H4" s="28">
        <f>Sweden!H5</f>
        <v>10.257461666666666</v>
      </c>
      <c r="I4" s="17"/>
      <c r="J4" s="44"/>
      <c r="K4" s="21"/>
      <c r="L4" s="18"/>
      <c r="M4" s="20"/>
      <c r="N4" s="28">
        <f t="shared" ref="N4:N65" si="0">H4-J4</f>
        <v>10.257461666666666</v>
      </c>
    </row>
    <row r="5" spans="1:14">
      <c r="A5" s="23"/>
      <c r="B5" s="15"/>
      <c r="C5" s="15" t="str">
        <f>'Price guide'!C5</f>
        <v>Eurotruck Niederndorf + others</v>
      </c>
      <c r="D5" s="15"/>
      <c r="E5" s="22"/>
      <c r="F5" s="16"/>
      <c r="G5" s="15"/>
      <c r="H5" s="28">
        <f>Sweden!H6</f>
        <v>10.547556666666667</v>
      </c>
      <c r="I5" s="17"/>
      <c r="J5" s="43"/>
      <c r="K5" s="18"/>
      <c r="L5" s="18"/>
      <c r="M5" s="16"/>
      <c r="N5" s="28">
        <f t="shared" si="0"/>
        <v>10.547556666666667</v>
      </c>
    </row>
    <row r="6" spans="1:14">
      <c r="A6" s="29"/>
      <c r="B6" s="15"/>
      <c r="C6" s="19" t="str">
        <f>'Price guide'!C6</f>
        <v>Agip IBK-Amras</v>
      </c>
      <c r="D6" s="19"/>
      <c r="E6" s="15"/>
      <c r="F6" s="20"/>
      <c r="G6" s="19"/>
      <c r="H6" s="28">
        <f>Sweden!H7</f>
        <v>10.406228333333335</v>
      </c>
      <c r="I6" s="17"/>
      <c r="J6" s="44"/>
      <c r="K6" s="21"/>
      <c r="L6" s="18"/>
      <c r="M6" s="20"/>
      <c r="N6" s="28">
        <f t="shared" si="0"/>
        <v>10.406228333333335</v>
      </c>
    </row>
    <row r="7" spans="1:14">
      <c r="A7" s="23"/>
      <c r="B7" s="15"/>
      <c r="C7" s="15" t="str">
        <f>'Price guide'!C7</f>
        <v>Unterpremstätten</v>
      </c>
      <c r="D7" s="15"/>
      <c r="E7" s="23"/>
      <c r="F7" s="16"/>
      <c r="G7" s="15"/>
      <c r="H7" s="28">
        <f>Sweden!H8</f>
        <v>9.937613333333335</v>
      </c>
      <c r="I7" s="17"/>
      <c r="J7" s="43"/>
      <c r="K7" s="18"/>
      <c r="L7" s="18"/>
      <c r="M7" s="16"/>
      <c r="N7" s="28">
        <f t="shared" si="0"/>
        <v>9.937613333333335</v>
      </c>
    </row>
    <row r="8" spans="1:14">
      <c r="A8" s="29"/>
      <c r="B8" s="15"/>
      <c r="C8" s="19" t="str">
        <f>'Price guide'!C8</f>
        <v>Kufstein</v>
      </c>
      <c r="D8" s="19"/>
      <c r="E8" s="15"/>
      <c r="F8" s="20"/>
      <c r="G8" s="19"/>
      <c r="H8" s="28">
        <f>Sweden!H9</f>
        <v>10.257461666666666</v>
      </c>
      <c r="I8" s="17"/>
      <c r="J8" s="44"/>
      <c r="K8" s="21"/>
      <c r="L8" s="18"/>
      <c r="M8" s="20"/>
      <c r="N8" s="28">
        <f t="shared" si="0"/>
        <v>10.257461666666666</v>
      </c>
    </row>
    <row r="9" spans="1:14">
      <c r="A9" s="23"/>
      <c r="B9" s="15"/>
      <c r="C9" s="15"/>
      <c r="D9" s="15"/>
      <c r="E9" s="15"/>
      <c r="F9" s="16"/>
      <c r="G9" s="15"/>
      <c r="H9" s="28"/>
      <c r="I9" s="17"/>
      <c r="J9" s="43"/>
      <c r="K9" s="18"/>
      <c r="L9" s="18"/>
      <c r="M9" s="16"/>
      <c r="N9" s="28">
        <f t="shared" si="0"/>
        <v>0</v>
      </c>
    </row>
    <row r="10" spans="1:14">
      <c r="A10" s="29"/>
      <c r="B10" s="15" t="s">
        <v>125</v>
      </c>
      <c r="C10" s="19"/>
      <c r="D10" s="19"/>
      <c r="E10" s="15"/>
      <c r="F10" s="20"/>
      <c r="G10" s="19"/>
      <c r="H10" s="28"/>
      <c r="I10" s="17"/>
      <c r="J10" s="44"/>
      <c r="K10" s="21"/>
      <c r="L10" s="18"/>
      <c r="M10" s="20"/>
      <c r="N10" s="28">
        <f t="shared" si="0"/>
        <v>0</v>
      </c>
    </row>
    <row r="11" spans="1:14">
      <c r="A11" s="29" t="s">
        <v>23</v>
      </c>
      <c r="B11" s="15"/>
      <c r="C11" s="19" t="str">
        <f>'Price guide'!C9</f>
        <v>G.&amp;V. / BP list price</v>
      </c>
      <c r="D11" s="19"/>
      <c r="E11" s="22"/>
      <c r="F11" s="20"/>
      <c r="G11" s="19"/>
      <c r="H11" s="28">
        <f>Sweden!H10</f>
        <v>10.718576859504134</v>
      </c>
      <c r="I11" s="17"/>
      <c r="J11" s="44"/>
      <c r="K11" s="21"/>
      <c r="L11" s="18"/>
      <c r="M11" s="20"/>
      <c r="N11" s="28">
        <f t="shared" si="0"/>
        <v>10.718576859504134</v>
      </c>
    </row>
    <row r="12" spans="1:14">
      <c r="A12" s="23"/>
      <c r="B12" s="15"/>
      <c r="C12" s="15" t="str">
        <f>'Price guide'!C10</f>
        <v>Poweroil list price</v>
      </c>
      <c r="D12" s="15"/>
      <c r="E12" s="22"/>
      <c r="F12" s="16"/>
      <c r="G12" s="15"/>
      <c r="H12" s="28">
        <f>Sweden!H11</f>
        <v>10.718576859504134</v>
      </c>
      <c r="I12" s="17"/>
      <c r="J12" s="43"/>
      <c r="K12" s="18"/>
      <c r="L12" s="18"/>
      <c r="M12" s="16"/>
      <c r="N12" s="28">
        <f t="shared" si="0"/>
        <v>10.718576859504134</v>
      </c>
    </row>
    <row r="13" spans="1:14">
      <c r="A13" s="29"/>
      <c r="B13" s="15"/>
      <c r="C13" s="19"/>
      <c r="D13" s="19"/>
      <c r="E13" s="22"/>
      <c r="F13" s="20"/>
      <c r="G13" s="19"/>
      <c r="H13" s="28"/>
      <c r="I13" s="17"/>
      <c r="J13" s="44"/>
      <c r="K13" s="18"/>
      <c r="L13" s="18"/>
      <c r="M13" s="20"/>
      <c r="N13" s="28">
        <f t="shared" si="0"/>
        <v>0</v>
      </c>
    </row>
    <row r="14" spans="1:14">
      <c r="A14" s="23"/>
      <c r="B14" s="15"/>
      <c r="C14" s="15"/>
      <c r="D14" s="15"/>
      <c r="E14" s="22"/>
      <c r="F14" s="16"/>
      <c r="G14" s="15"/>
      <c r="H14" s="28"/>
      <c r="I14" s="17"/>
      <c r="J14" s="43"/>
      <c r="K14" s="18"/>
      <c r="L14" s="18"/>
      <c r="M14" s="16"/>
      <c r="N14" s="28">
        <f t="shared" si="0"/>
        <v>0</v>
      </c>
    </row>
    <row r="15" spans="1:14">
      <c r="A15" s="29" t="s">
        <v>74</v>
      </c>
      <c r="B15" s="15"/>
      <c r="C15" s="19" t="str">
        <f>'Price guide'!C11</f>
        <v>Average</v>
      </c>
      <c r="D15" s="19"/>
      <c r="E15" s="22"/>
      <c r="F15" s="20"/>
      <c r="G15" s="19"/>
      <c r="H15" s="28">
        <f>Sweden!H12</f>
        <v>9.8503340491529467</v>
      </c>
      <c r="I15" s="17"/>
      <c r="J15" s="44"/>
      <c r="K15" s="21"/>
      <c r="L15" s="18"/>
      <c r="M15" s="20"/>
      <c r="N15" s="28">
        <f t="shared" si="0"/>
        <v>9.8503340491529467</v>
      </c>
    </row>
    <row r="16" spans="1:14">
      <c r="A16" s="23" t="s">
        <v>63</v>
      </c>
      <c r="B16" s="15"/>
      <c r="C16" s="15" t="str">
        <f>'Price guide'!C12</f>
        <v>Average</v>
      </c>
      <c r="D16" s="15"/>
      <c r="E16" s="15"/>
      <c r="F16" s="16"/>
      <c r="G16" s="15"/>
      <c r="H16" s="28">
        <f>Sweden!H13</f>
        <v>10.078543878353662</v>
      </c>
      <c r="I16" s="17"/>
      <c r="J16" s="43"/>
      <c r="K16" s="18"/>
      <c r="L16" s="18"/>
      <c r="M16" s="16"/>
      <c r="N16" s="28">
        <f t="shared" si="0"/>
        <v>10.078543878353662</v>
      </c>
    </row>
    <row r="17" spans="1:14">
      <c r="A17" s="29" t="s">
        <v>28</v>
      </c>
      <c r="B17" s="15"/>
      <c r="C17" s="19" t="str">
        <f>'Price guide'!C13</f>
        <v>OMV</v>
      </c>
      <c r="D17" s="19"/>
      <c r="E17" s="15"/>
      <c r="F17" s="20"/>
      <c r="G17" s="19"/>
      <c r="H17" s="28">
        <f>Sweden!H14</f>
        <v>9.4063805803864007</v>
      </c>
      <c r="I17" s="17"/>
      <c r="J17" s="44"/>
      <c r="K17" s="21"/>
      <c r="L17" s="18"/>
      <c r="M17" s="20"/>
      <c r="N17" s="28">
        <f t="shared" si="0"/>
        <v>9.4063805803864007</v>
      </c>
    </row>
    <row r="18" spans="1:14">
      <c r="A18" s="23" t="s">
        <v>39</v>
      </c>
      <c r="B18" s="15"/>
      <c r="C18" s="15" t="str">
        <f>'Price guide'!C14</f>
        <v xml:space="preserve">list price  </v>
      </c>
      <c r="D18" s="15"/>
      <c r="E18" s="15"/>
      <c r="F18" s="16"/>
      <c r="G18" s="15"/>
      <c r="H18" s="28">
        <f>Sweden!H15</f>
        <v>10.997036818614378</v>
      </c>
      <c r="I18" s="17"/>
      <c r="J18" s="43"/>
      <c r="K18" s="18"/>
      <c r="L18" s="18"/>
      <c r="M18" s="16"/>
      <c r="N18" s="28">
        <f t="shared" si="0"/>
        <v>10.997036818614378</v>
      </c>
    </row>
    <row r="19" spans="1:14">
      <c r="A19" s="29"/>
      <c r="B19" s="15"/>
      <c r="C19" s="19"/>
      <c r="D19" s="19"/>
      <c r="E19" s="15"/>
      <c r="F19" s="20"/>
      <c r="G19" s="19"/>
      <c r="H19" s="28"/>
      <c r="I19" s="17"/>
      <c r="J19" s="44"/>
      <c r="K19" s="18"/>
      <c r="L19" s="18"/>
      <c r="M19" s="20"/>
      <c r="N19" s="28">
        <f t="shared" si="0"/>
        <v>0</v>
      </c>
    </row>
    <row r="20" spans="1:14">
      <c r="A20" s="23"/>
      <c r="B20" s="15"/>
      <c r="C20" s="15"/>
      <c r="D20" s="15"/>
      <c r="E20" s="15"/>
      <c r="F20" s="16"/>
      <c r="G20" s="15"/>
      <c r="H20" s="28"/>
      <c r="I20" s="17"/>
      <c r="J20" s="43"/>
      <c r="K20" s="18"/>
      <c r="L20" s="18"/>
      <c r="M20" s="16"/>
      <c r="N20" s="28">
        <f t="shared" si="0"/>
        <v>0</v>
      </c>
    </row>
    <row r="21" spans="1:14">
      <c r="A21" s="29" t="s">
        <v>30</v>
      </c>
      <c r="B21" s="15"/>
      <c r="C21" s="19" t="str">
        <f>'Price guide'!C15</f>
        <v xml:space="preserve">list price  </v>
      </c>
      <c r="D21" s="19"/>
      <c r="E21" s="22"/>
      <c r="F21" s="20"/>
      <c r="G21" s="19"/>
      <c r="H21" s="28">
        <f>Sweden!H16</f>
        <v>10.116133333333336</v>
      </c>
      <c r="I21" s="17"/>
      <c r="J21" s="44"/>
      <c r="K21" s="21"/>
      <c r="L21" s="18"/>
      <c r="M21" s="20"/>
      <c r="N21" s="28">
        <f t="shared" si="0"/>
        <v>10.116133333333336</v>
      </c>
    </row>
    <row r="22" spans="1:14">
      <c r="A22" s="23" t="s">
        <v>9</v>
      </c>
      <c r="B22" s="15"/>
      <c r="C22" s="15" t="str">
        <f>'Price guide'!C16</f>
        <v>St. Priest Truckstop</v>
      </c>
      <c r="D22" s="15"/>
      <c r="E22" s="15"/>
      <c r="F22" s="16"/>
      <c r="G22" s="15"/>
      <c r="H22" s="28">
        <f>Sweden!H17</f>
        <v>9.955923076923078</v>
      </c>
      <c r="I22" s="17"/>
      <c r="J22" s="43"/>
      <c r="K22" s="24"/>
      <c r="L22" s="24"/>
      <c r="M22" s="16"/>
      <c r="N22" s="28">
        <f t="shared" si="0"/>
        <v>9.955923076923078</v>
      </c>
    </row>
    <row r="23" spans="1:14">
      <c r="A23" s="29"/>
      <c r="B23" s="15"/>
      <c r="C23" s="19" t="str">
        <f>'Price guide'!C17</f>
        <v>Macon BP</v>
      </c>
      <c r="D23" s="19"/>
      <c r="E23" s="15"/>
      <c r="F23" s="20"/>
      <c r="G23" s="19"/>
      <c r="H23" s="28">
        <f>Sweden!H18</f>
        <v>9.9932391304347838</v>
      </c>
      <c r="I23" s="17"/>
      <c r="J23" s="44"/>
      <c r="K23" s="25"/>
      <c r="L23" s="24"/>
      <c r="M23" s="20"/>
      <c r="N23" s="28">
        <f t="shared" si="0"/>
        <v>9.9932391304347838</v>
      </c>
    </row>
    <row r="24" spans="1:14">
      <c r="A24" s="23"/>
      <c r="B24" s="15"/>
      <c r="C24" s="15" t="str">
        <f>'Price guide'!C18</f>
        <v>Le Havre</v>
      </c>
      <c r="D24" s="15"/>
      <c r="E24" s="15"/>
      <c r="F24" s="16"/>
      <c r="G24" s="15"/>
      <c r="H24" s="28">
        <f>Sweden!H19</f>
        <v>9.9484598662207357</v>
      </c>
      <c r="I24" s="17"/>
      <c r="J24" s="43"/>
      <c r="K24" s="24"/>
      <c r="L24" s="24"/>
      <c r="M24" s="16"/>
      <c r="N24" s="28">
        <f t="shared" si="0"/>
        <v>9.9484598662207357</v>
      </c>
    </row>
    <row r="25" spans="1:14">
      <c r="A25" s="29"/>
      <c r="B25" s="15"/>
      <c r="C25" s="19" t="str">
        <f>'Price guide'!C19</f>
        <v>ROYE BP Truckstop</v>
      </c>
      <c r="D25" s="19"/>
      <c r="E25" s="15"/>
      <c r="F25" s="20"/>
      <c r="G25" s="19"/>
      <c r="H25" s="28">
        <f>Sweden!H20</f>
        <v>9.9932391304347838</v>
      </c>
      <c r="I25" s="17"/>
      <c r="J25" s="44"/>
      <c r="K25" s="25"/>
      <c r="L25" s="24"/>
      <c r="M25" s="20"/>
      <c r="N25" s="28">
        <f t="shared" si="0"/>
        <v>9.9932391304347838</v>
      </c>
    </row>
    <row r="26" spans="1:14">
      <c r="A26" s="23"/>
      <c r="B26" s="15"/>
      <c r="C26" s="15" t="str">
        <f>'Price guide'!C20</f>
        <v>Calais</v>
      </c>
      <c r="D26" s="15"/>
      <c r="E26" s="15"/>
      <c r="F26" s="16"/>
      <c r="G26" s="15"/>
      <c r="H26" s="28">
        <f>Sweden!H21</f>
        <v>10.142503344481606</v>
      </c>
      <c r="I26" s="17"/>
      <c r="J26" s="43"/>
      <c r="K26" s="24"/>
      <c r="L26" s="24"/>
      <c r="M26" s="16"/>
      <c r="N26" s="28">
        <f t="shared" si="0"/>
        <v>10.142503344481606</v>
      </c>
    </row>
    <row r="27" spans="1:14">
      <c r="A27" s="29"/>
      <c r="B27" s="15"/>
      <c r="C27" s="19"/>
      <c r="D27" s="19"/>
      <c r="E27" s="15"/>
      <c r="F27" s="20"/>
      <c r="G27" s="19"/>
      <c r="H27" s="28"/>
      <c r="I27" s="17"/>
      <c r="J27" s="44"/>
      <c r="K27" s="24"/>
      <c r="L27" s="24"/>
      <c r="M27" s="20"/>
      <c r="N27" s="28">
        <f t="shared" si="0"/>
        <v>0</v>
      </c>
    </row>
    <row r="28" spans="1:14">
      <c r="A28" s="23"/>
      <c r="B28" s="15"/>
      <c r="C28" s="15"/>
      <c r="D28" s="15"/>
      <c r="E28" s="15"/>
      <c r="F28" s="16"/>
      <c r="G28" s="15"/>
      <c r="H28" s="28"/>
      <c r="I28" s="17"/>
      <c r="J28" s="43"/>
      <c r="K28" s="24"/>
      <c r="L28" s="24"/>
      <c r="M28" s="16"/>
      <c r="N28" s="28">
        <f t="shared" si="0"/>
        <v>0</v>
      </c>
    </row>
    <row r="29" spans="1:14">
      <c r="A29" s="29" t="s">
        <v>11</v>
      </c>
      <c r="B29" s="15"/>
      <c r="C29" s="19" t="str">
        <f>'Price guide'!C21</f>
        <v xml:space="preserve">Aral Bockel/Gyhum </v>
      </c>
      <c r="D29" s="19"/>
      <c r="E29" s="15"/>
      <c r="F29" s="20"/>
      <c r="G29" s="19"/>
      <c r="H29" s="28">
        <f>Sweden!H22</f>
        <v>9.8936084033613447</v>
      </c>
      <c r="I29" s="17"/>
      <c r="J29" s="44"/>
      <c r="K29" s="21"/>
      <c r="L29" s="18"/>
      <c r="M29" s="20"/>
      <c r="N29" s="28">
        <f t="shared" si="0"/>
        <v>9.8936084033613447</v>
      </c>
    </row>
    <row r="30" spans="1:14">
      <c r="A30" s="23"/>
      <c r="B30" s="15"/>
      <c r="C30" s="15" t="str">
        <f>'Price guide'!C22</f>
        <v>Ilsfeld Truckst.</v>
      </c>
      <c r="D30" s="15"/>
      <c r="E30" s="15"/>
      <c r="F30" s="16"/>
      <c r="G30" s="15"/>
      <c r="H30" s="28">
        <f>Sweden!H23</f>
        <v>10.043625210084034</v>
      </c>
      <c r="I30" s="17"/>
      <c r="J30" s="43"/>
      <c r="K30" s="18"/>
      <c r="L30" s="18"/>
      <c r="M30" s="16"/>
      <c r="N30" s="28">
        <f t="shared" si="0"/>
        <v>10.043625210084034</v>
      </c>
    </row>
    <row r="31" spans="1:14">
      <c r="A31" s="29"/>
      <c r="B31" s="15"/>
      <c r="C31" s="19" t="str">
        <f>'Price guide'!C23</f>
        <v>Bockenem</v>
      </c>
      <c r="D31" s="19"/>
      <c r="E31" s="15"/>
      <c r="F31" s="20"/>
      <c r="G31" s="19"/>
      <c r="H31" s="28">
        <f>Sweden!H24</f>
        <v>10.193642016806722</v>
      </c>
      <c r="I31" s="17"/>
      <c r="J31" s="44"/>
      <c r="K31" s="21"/>
      <c r="L31" s="18"/>
      <c r="M31" s="20"/>
      <c r="N31" s="28">
        <f t="shared" si="0"/>
        <v>10.193642016806722</v>
      </c>
    </row>
    <row r="32" spans="1:14">
      <c r="A32" s="23"/>
      <c r="B32" s="15"/>
      <c r="C32" s="15" t="str">
        <f>'Price guide'!C24</f>
        <v>Köln Truckstop</v>
      </c>
      <c r="D32" s="15"/>
      <c r="E32" s="15"/>
      <c r="F32" s="16"/>
      <c r="G32" s="15"/>
      <c r="H32" s="28">
        <f>Sweden!H25</f>
        <v>9.8936084033613447</v>
      </c>
      <c r="I32" s="17"/>
      <c r="J32" s="43"/>
      <c r="K32" s="18"/>
      <c r="L32" s="18"/>
      <c r="M32" s="16"/>
      <c r="N32" s="28">
        <f t="shared" si="0"/>
        <v>9.8936084033613447</v>
      </c>
    </row>
    <row r="33" spans="1:14">
      <c r="A33" s="29"/>
      <c r="B33" s="15"/>
      <c r="C33" s="19" t="str">
        <f>'Price guide'!C25</f>
        <v>Vogelsdorf Aral</v>
      </c>
      <c r="D33" s="19"/>
      <c r="E33" s="15"/>
      <c r="F33" s="20"/>
      <c r="G33" s="19"/>
      <c r="H33" s="28">
        <f>Sweden!H26</f>
        <v>9.8936084033613447</v>
      </c>
      <c r="I33" s="17"/>
      <c r="J33" s="44"/>
      <c r="K33" s="21"/>
      <c r="L33" s="18"/>
      <c r="M33" s="20"/>
      <c r="N33" s="28">
        <f t="shared" si="0"/>
        <v>9.8936084033613447</v>
      </c>
    </row>
    <row r="34" spans="1:14">
      <c r="A34" s="23"/>
      <c r="B34" s="15"/>
      <c r="C34" s="15" t="str">
        <f>'Price guide'!C26</f>
        <v>Zorbau</v>
      </c>
      <c r="D34" s="15"/>
      <c r="E34" s="15"/>
      <c r="F34" s="16"/>
      <c r="G34" s="15"/>
      <c r="H34" s="28">
        <f>Sweden!H27</f>
        <v>9.9686168067226895</v>
      </c>
      <c r="I34" s="17"/>
      <c r="J34" s="43"/>
      <c r="K34" s="18"/>
      <c r="L34" s="18"/>
      <c r="M34" s="16"/>
      <c r="N34" s="28">
        <f t="shared" si="0"/>
        <v>9.9686168067226895</v>
      </c>
    </row>
    <row r="35" spans="1:14">
      <c r="A35" s="29"/>
      <c r="B35" s="15"/>
      <c r="C35" s="19" t="str">
        <f>'Price guide'!C27</f>
        <v>Farhbinde</v>
      </c>
      <c r="D35" s="19"/>
      <c r="E35" s="15"/>
      <c r="F35" s="20"/>
      <c r="G35" s="19"/>
      <c r="H35" s="28">
        <f>Sweden!H28</f>
        <v>10.193642016806722</v>
      </c>
      <c r="I35" s="17"/>
      <c r="J35" s="44"/>
      <c r="K35" s="21"/>
      <c r="L35" s="18"/>
      <c r="M35" s="20"/>
      <c r="N35" s="28">
        <f t="shared" si="0"/>
        <v>10.193642016806722</v>
      </c>
    </row>
    <row r="36" spans="1:14">
      <c r="A36" s="23"/>
      <c r="B36" s="15"/>
      <c r="C36" s="15" t="str">
        <f>'Price guide'!C28</f>
        <v>Schwarmstedt</v>
      </c>
      <c r="D36" s="15"/>
      <c r="E36" s="15"/>
      <c r="F36" s="16"/>
      <c r="G36" s="15"/>
      <c r="H36" s="28">
        <f>Sweden!H29</f>
        <v>10.118633613445379</v>
      </c>
      <c r="I36" s="17"/>
      <c r="J36" s="43"/>
      <c r="K36" s="18"/>
      <c r="L36" s="18"/>
      <c r="M36" s="16"/>
      <c r="N36" s="28">
        <f t="shared" si="0"/>
        <v>10.118633613445379</v>
      </c>
    </row>
    <row r="37" spans="1:14">
      <c r="A37" s="29"/>
      <c r="B37" s="15"/>
      <c r="C37" s="19" t="str">
        <f>'Price guide'!C29</f>
        <v>Regensburg Truckstop</v>
      </c>
      <c r="D37" s="19"/>
      <c r="E37" s="15"/>
      <c r="F37" s="20"/>
      <c r="G37" s="19"/>
      <c r="H37" s="28">
        <f>Sweden!H30</f>
        <v>10.268650420168068</v>
      </c>
      <c r="I37" s="17"/>
      <c r="J37" s="44"/>
      <c r="K37" s="21"/>
      <c r="L37" s="18"/>
      <c r="M37" s="20"/>
      <c r="N37" s="28">
        <f t="shared" si="0"/>
        <v>10.268650420168068</v>
      </c>
    </row>
    <row r="38" spans="1:14">
      <c r="A38" s="23"/>
      <c r="B38" s="15"/>
      <c r="C38" s="15" t="str">
        <f>'Price guide'!C30</f>
        <v>Schlüsselfeld</v>
      </c>
      <c r="D38" s="15"/>
      <c r="E38" s="15"/>
      <c r="F38" s="16"/>
      <c r="G38" s="15"/>
      <c r="H38" s="28">
        <f>Sweden!H31</f>
        <v>10.118633613445379</v>
      </c>
      <c r="I38" s="17"/>
      <c r="J38" s="43"/>
      <c r="K38" s="18"/>
      <c r="L38" s="18"/>
      <c r="M38" s="16"/>
      <c r="N38" s="28">
        <f t="shared" si="0"/>
        <v>10.118633613445379</v>
      </c>
    </row>
    <row r="39" spans="1:14">
      <c r="A39" s="29"/>
      <c r="B39" s="15"/>
      <c r="C39" s="19" t="str">
        <f>'Price guide'!C31</f>
        <v>Kiel</v>
      </c>
      <c r="D39" s="19"/>
      <c r="E39" s="15"/>
      <c r="F39" s="20"/>
      <c r="G39" s="19"/>
      <c r="H39" s="28">
        <f>Sweden!H32</f>
        <v>10.118633613445379</v>
      </c>
      <c r="I39" s="17"/>
      <c r="J39" s="44"/>
      <c r="K39" s="21"/>
      <c r="L39" s="18"/>
      <c r="M39" s="20"/>
      <c r="N39" s="28">
        <f t="shared" si="0"/>
        <v>10.118633613445379</v>
      </c>
    </row>
    <row r="40" spans="1:14">
      <c r="A40" s="23"/>
      <c r="B40" s="15"/>
      <c r="C40" s="15" t="str">
        <f>'Price guide'!C32</f>
        <v>Molfsee Syd f. Kiel</v>
      </c>
      <c r="D40" s="15"/>
      <c r="E40" s="15"/>
      <c r="F40" s="16"/>
      <c r="G40" s="15"/>
      <c r="H40" s="28">
        <f>Sweden!H33</f>
        <v>9.9686168067226895</v>
      </c>
      <c r="I40" s="17"/>
      <c r="J40" s="43"/>
      <c r="K40" s="18"/>
      <c r="L40" s="18"/>
      <c r="M40" s="16"/>
      <c r="N40" s="28">
        <f t="shared" si="0"/>
        <v>9.9686168067226895</v>
      </c>
    </row>
    <row r="41" spans="1:14">
      <c r="A41" s="29"/>
      <c r="B41" s="15"/>
      <c r="C41" s="19" t="str">
        <f>'Price guide'!C33</f>
        <v>Schopsdorf</v>
      </c>
      <c r="D41" s="19"/>
      <c r="E41" s="15"/>
      <c r="F41" s="20"/>
      <c r="G41" s="19"/>
      <c r="H41" s="28">
        <f>Sweden!H34</f>
        <v>10.043625210084034</v>
      </c>
      <c r="I41" s="17"/>
      <c r="J41" s="44"/>
      <c r="K41" s="21"/>
      <c r="L41" s="18"/>
      <c r="M41" s="20"/>
      <c r="N41" s="28">
        <f t="shared" si="0"/>
        <v>10.043625210084034</v>
      </c>
    </row>
    <row r="42" spans="1:14">
      <c r="A42" s="23"/>
      <c r="B42" s="15"/>
      <c r="C42" s="15" t="str">
        <f>'Price guide'!C34</f>
        <v>Reinfeld</v>
      </c>
      <c r="D42" s="15"/>
      <c r="E42" s="15"/>
      <c r="F42" s="16"/>
      <c r="G42" s="15"/>
      <c r="H42" s="28">
        <f>Sweden!H35</f>
        <v>10.268650420168068</v>
      </c>
      <c r="I42" s="17"/>
      <c r="J42" s="43"/>
      <c r="K42" s="18"/>
      <c r="L42" s="18"/>
      <c r="M42" s="16"/>
      <c r="N42" s="28">
        <f t="shared" si="0"/>
        <v>10.268650420168068</v>
      </c>
    </row>
    <row r="43" spans="1:14">
      <c r="A43" s="29"/>
      <c r="B43" s="15"/>
      <c r="C43" s="19" t="str">
        <f>'Price guide'!C35</f>
        <v>Agip Holdorf</v>
      </c>
      <c r="D43" s="19"/>
      <c r="E43" s="22"/>
      <c r="F43" s="20"/>
      <c r="G43" s="19"/>
      <c r="H43" s="28">
        <f>Sweden!H36</f>
        <v>10.193642016806722</v>
      </c>
      <c r="I43" s="17"/>
      <c r="J43" s="44"/>
      <c r="K43" s="21"/>
      <c r="L43" s="18"/>
      <c r="M43" s="20"/>
      <c r="N43" s="28">
        <f t="shared" si="0"/>
        <v>10.193642016806722</v>
      </c>
    </row>
    <row r="44" spans="1:14">
      <c r="A44" s="23"/>
      <c r="B44" s="15"/>
      <c r="C44" s="15"/>
      <c r="D44" s="15"/>
      <c r="E44" s="22"/>
      <c r="F44" s="16"/>
      <c r="G44" s="15"/>
      <c r="H44" s="28"/>
      <c r="I44" s="17"/>
      <c r="J44" s="43"/>
      <c r="K44" s="18"/>
      <c r="L44" s="18"/>
      <c r="M44" s="16"/>
      <c r="N44" s="28">
        <f t="shared" si="0"/>
        <v>0</v>
      </c>
    </row>
    <row r="45" spans="1:14">
      <c r="A45" s="29"/>
      <c r="B45" s="15"/>
      <c r="C45" s="19"/>
      <c r="D45" s="19"/>
      <c r="E45" s="22"/>
      <c r="F45" s="20"/>
      <c r="G45" s="19"/>
      <c r="H45" s="28"/>
      <c r="I45" s="17"/>
      <c r="J45" s="44"/>
      <c r="K45" s="21"/>
      <c r="L45" s="18"/>
      <c r="M45" s="20"/>
      <c r="N45" s="28">
        <f t="shared" si="0"/>
        <v>0</v>
      </c>
    </row>
    <row r="46" spans="1:14">
      <c r="A46" s="23" t="s">
        <v>4</v>
      </c>
      <c r="B46" s="15"/>
      <c r="C46" s="15" t="str">
        <f>'Price guide'!C36</f>
        <v>Average</v>
      </c>
      <c r="D46" s="15"/>
      <c r="E46" s="15"/>
      <c r="F46" s="16"/>
      <c r="G46" s="15"/>
      <c r="H46" s="28">
        <f>Sweden!H37</f>
        <v>10.268528455284553</v>
      </c>
      <c r="I46" s="17"/>
      <c r="J46" s="43"/>
      <c r="K46" s="18"/>
      <c r="L46" s="18"/>
      <c r="M46" s="16"/>
      <c r="N46" s="28">
        <f t="shared" si="0"/>
        <v>10.268528455284553</v>
      </c>
    </row>
    <row r="47" spans="1:14">
      <c r="A47" s="29" t="s">
        <v>35</v>
      </c>
      <c r="B47" s="15"/>
      <c r="C47" s="19" t="str">
        <f>'Price guide'!C37</f>
        <v xml:space="preserve">Venlo  </v>
      </c>
      <c r="D47" s="19"/>
      <c r="E47" s="22"/>
      <c r="F47" s="20"/>
      <c r="G47" s="19"/>
      <c r="H47" s="28">
        <f>Sweden!H38</f>
        <v>10.666938842975208</v>
      </c>
      <c r="I47" s="17"/>
      <c r="J47" s="44"/>
      <c r="K47" s="21"/>
      <c r="L47" s="18"/>
      <c r="M47" s="20"/>
      <c r="N47" s="28">
        <f t="shared" si="0"/>
        <v>10.666938842975208</v>
      </c>
    </row>
    <row r="48" spans="1:14">
      <c r="A48" s="23"/>
      <c r="B48" s="15"/>
      <c r="C48" s="15" t="str">
        <f>'Price guide'!C38</f>
        <v>Breda Autodieseloil</v>
      </c>
      <c r="D48" s="15"/>
      <c r="E48" s="22"/>
      <c r="F48" s="16"/>
      <c r="G48" s="15"/>
      <c r="H48" s="28">
        <f>Sweden!H39</f>
        <v>0</v>
      </c>
      <c r="I48" s="17"/>
      <c r="J48" s="43"/>
      <c r="K48" s="18"/>
      <c r="L48" s="18"/>
      <c r="M48" s="16"/>
      <c r="N48" s="28">
        <f t="shared" si="0"/>
        <v>0</v>
      </c>
    </row>
    <row r="49" spans="1:14">
      <c r="A49" s="29" t="s">
        <v>26</v>
      </c>
      <c r="B49" s="15"/>
      <c r="C49" s="19" t="str">
        <f>'Price guide'!C39</f>
        <v>Average Prices</v>
      </c>
      <c r="D49" s="19"/>
      <c r="E49" s="15"/>
      <c r="F49" s="20"/>
      <c r="G49" s="19"/>
      <c r="H49" s="28">
        <f>Sweden!H40</f>
        <v>9.9529705007775142</v>
      </c>
      <c r="I49" s="17"/>
      <c r="J49" s="44"/>
      <c r="K49" s="21"/>
      <c r="L49" s="18"/>
      <c r="M49" s="20"/>
      <c r="N49" s="28">
        <f t="shared" si="0"/>
        <v>9.9529705007775142</v>
      </c>
    </row>
    <row r="50" spans="1:14">
      <c r="A50" s="23" t="s">
        <v>38</v>
      </c>
      <c r="B50" s="15"/>
      <c r="C50" s="15" t="str">
        <f>'Price guide'!C40</f>
        <v>General</v>
      </c>
      <c r="D50" s="15"/>
      <c r="E50" s="15"/>
      <c r="F50" s="16"/>
      <c r="G50" s="15"/>
      <c r="H50" s="28">
        <f>Sweden!H41</f>
        <v>12.298857377049179</v>
      </c>
      <c r="I50" s="17"/>
      <c r="J50" s="43"/>
      <c r="K50" s="18"/>
      <c r="L50" s="18"/>
      <c r="M50" s="16"/>
      <c r="N50" s="28">
        <f t="shared" si="0"/>
        <v>12.298857377049179</v>
      </c>
    </row>
    <row r="51" spans="1:14">
      <c r="A51" s="29" t="s">
        <v>111</v>
      </c>
      <c r="B51" s="15"/>
      <c r="C51" s="19" t="str">
        <f>'Price guide'!C41</f>
        <v>General</v>
      </c>
      <c r="D51" s="19"/>
      <c r="E51" s="19"/>
      <c r="F51" s="20"/>
      <c r="G51" s="19"/>
      <c r="H51" s="28">
        <f>Sweden!H42</f>
        <v>11.277239024390244</v>
      </c>
      <c r="I51" s="17"/>
      <c r="J51" s="44"/>
      <c r="K51" s="21"/>
      <c r="L51" s="18"/>
      <c r="M51" s="20"/>
      <c r="N51" s="28">
        <f t="shared" si="0"/>
        <v>11.277239024390244</v>
      </c>
    </row>
    <row r="52" spans="1:14">
      <c r="A52" s="23" t="s">
        <v>31</v>
      </c>
      <c r="B52" s="15"/>
      <c r="C52" s="15" t="str">
        <f>'Price guide'!C42</f>
        <v>Average Pumpprice </v>
      </c>
      <c r="D52" s="15"/>
      <c r="E52" s="22"/>
      <c r="F52" s="16"/>
      <c r="G52" s="15"/>
      <c r="H52" s="28">
        <f>Sweden!H43</f>
        <v>9.4047075937280944</v>
      </c>
      <c r="I52" s="17"/>
      <c r="J52" s="43"/>
      <c r="K52" s="18"/>
      <c r="L52" s="18"/>
      <c r="M52" s="16"/>
      <c r="N52" s="28">
        <f t="shared" si="0"/>
        <v>9.4047075937280944</v>
      </c>
    </row>
    <row r="53" spans="1:14">
      <c r="A53" s="29" t="s">
        <v>82</v>
      </c>
      <c r="B53" s="15"/>
      <c r="C53" s="19" t="str">
        <f>'Price guide'!C43</f>
        <v>list price</v>
      </c>
      <c r="D53" s="19"/>
      <c r="E53" s="50"/>
      <c r="F53" s="20"/>
      <c r="G53" s="19"/>
      <c r="H53" s="28">
        <f>Sweden!H44</f>
        <v>9.6355527003117363</v>
      </c>
      <c r="I53" s="17"/>
      <c r="J53" s="44"/>
      <c r="K53" s="21"/>
      <c r="L53" s="18"/>
      <c r="M53" s="20"/>
      <c r="N53" s="28">
        <f t="shared" si="0"/>
        <v>9.6355527003117363</v>
      </c>
    </row>
    <row r="54" spans="1:14">
      <c r="A54" s="23" t="s">
        <v>44</v>
      </c>
      <c r="B54" s="15"/>
      <c r="C54" s="15" t="str">
        <f>'Price guide'!C44</f>
        <v xml:space="preserve"> </v>
      </c>
      <c r="D54" s="15"/>
      <c r="E54" s="15"/>
      <c r="F54" s="16"/>
      <c r="G54" s="15"/>
      <c r="H54" s="28">
        <f>Sweden!H45</f>
        <v>9.2752782608695679</v>
      </c>
      <c r="I54" s="17"/>
      <c r="J54" s="43"/>
      <c r="K54" s="18"/>
      <c r="L54" s="18"/>
      <c r="M54" s="16"/>
      <c r="N54" s="28">
        <f t="shared" si="0"/>
        <v>9.2752782608695679</v>
      </c>
    </row>
    <row r="55" spans="1:14">
      <c r="A55" s="29" t="s">
        <v>41</v>
      </c>
      <c r="B55" s="15"/>
      <c r="C55" s="19" t="str">
        <f>'Price guide'!C45</f>
        <v xml:space="preserve">list price  </v>
      </c>
      <c r="D55" s="19"/>
      <c r="E55" s="19"/>
      <c r="F55" s="20"/>
      <c r="G55" s="19"/>
      <c r="H55" s="28">
        <f>Sweden!H46</f>
        <v>12.374838655961939</v>
      </c>
      <c r="I55" s="17"/>
      <c r="J55" s="44"/>
      <c r="K55" s="21"/>
      <c r="L55" s="18"/>
      <c r="M55" s="20"/>
      <c r="N55" s="28">
        <f t="shared" si="0"/>
        <v>12.374838655961939</v>
      </c>
    </row>
    <row r="56" spans="1:14">
      <c r="A56" s="23" t="s">
        <v>32</v>
      </c>
      <c r="B56" s="15"/>
      <c r="C56" s="15" t="str">
        <f>'Price guide'!C46</f>
        <v xml:space="preserve">Average  </v>
      </c>
      <c r="D56" s="15"/>
      <c r="E56" s="15"/>
      <c r="F56" s="16"/>
      <c r="G56" s="15"/>
      <c r="H56" s="28">
        <f>Sweden!H47</f>
        <v>9.4893382127450767</v>
      </c>
      <c r="I56" s="17"/>
      <c r="J56" s="43"/>
      <c r="K56" s="18"/>
      <c r="L56" s="18"/>
      <c r="M56" s="16"/>
      <c r="N56" s="28">
        <f t="shared" si="0"/>
        <v>9.4893382127450767</v>
      </c>
    </row>
    <row r="57" spans="1:14">
      <c r="A57" s="29" t="s">
        <v>75</v>
      </c>
      <c r="B57" s="15"/>
      <c r="C57" s="19" t="str">
        <f>'Price guide'!C47</f>
        <v>Average</v>
      </c>
      <c r="D57" s="19"/>
      <c r="E57" s="19"/>
      <c r="F57" s="20"/>
      <c r="G57" s="19"/>
      <c r="H57" s="28">
        <f>Sweden!H48</f>
        <v>9.5576290962903947</v>
      </c>
      <c r="I57" s="17"/>
      <c r="J57" s="44"/>
      <c r="K57" s="21"/>
      <c r="L57" s="18"/>
      <c r="M57" s="20"/>
      <c r="N57" s="28">
        <f t="shared" si="0"/>
        <v>9.5576290962903947</v>
      </c>
    </row>
    <row r="58" spans="1:14">
      <c r="A58" s="23" t="s">
        <v>61</v>
      </c>
      <c r="B58" s="15"/>
      <c r="C58" s="19" t="str">
        <f>'Price guide'!C48</f>
        <v>Pumpprice</v>
      </c>
      <c r="D58" s="19"/>
      <c r="E58" s="19"/>
      <c r="F58" s="20"/>
      <c r="G58" s="19"/>
      <c r="H58" s="28">
        <f>Sweden!H49</f>
        <v>6.4657517860109666</v>
      </c>
      <c r="I58" s="17"/>
      <c r="J58" s="44"/>
      <c r="K58" s="21"/>
      <c r="L58" s="18"/>
      <c r="M58" s="20"/>
      <c r="N58" s="28">
        <f>H58-J58</f>
        <v>6.4657517860109666</v>
      </c>
    </row>
    <row r="59" spans="1:14">
      <c r="A59" s="29" t="s">
        <v>71</v>
      </c>
      <c r="B59" s="15"/>
      <c r="C59" s="19" t="str">
        <f>'Price guide'!C49</f>
        <v>Average</v>
      </c>
      <c r="D59" s="19"/>
      <c r="E59" s="19"/>
      <c r="F59" s="20"/>
      <c r="G59" s="19"/>
      <c r="H59" s="28">
        <f>Sweden!H50</f>
        <v>13.06020665720145</v>
      </c>
      <c r="I59" s="17"/>
      <c r="J59" s="44"/>
      <c r="K59" s="21"/>
      <c r="L59" s="18"/>
      <c r="M59" s="20"/>
      <c r="N59" s="28">
        <f t="shared" si="0"/>
        <v>13.06020665720145</v>
      </c>
    </row>
    <row r="60" spans="1:14">
      <c r="A60" s="23" t="s">
        <v>33</v>
      </c>
      <c r="B60" s="15"/>
      <c r="C60" s="15" t="str">
        <f>'Price guide'!C50</f>
        <v>Average</v>
      </c>
      <c r="D60" s="15"/>
      <c r="E60" s="15"/>
      <c r="F60" s="16"/>
      <c r="G60" s="15"/>
      <c r="H60" s="28">
        <f>Sweden!H51</f>
        <v>10.376475000000001</v>
      </c>
      <c r="I60" s="17"/>
      <c r="J60" s="43"/>
      <c r="K60" s="18"/>
      <c r="L60" s="18"/>
      <c r="M60" s="16"/>
      <c r="N60" s="28">
        <f t="shared" si="0"/>
        <v>10.376475000000001</v>
      </c>
    </row>
    <row r="61" spans="1:14">
      <c r="A61" s="29" t="s">
        <v>34</v>
      </c>
      <c r="B61" s="15"/>
      <c r="C61" s="19" t="str">
        <f>'Price guide'!C51</f>
        <v>Average</v>
      </c>
      <c r="D61" s="19"/>
      <c r="E61" s="19"/>
      <c r="F61" s="20"/>
      <c r="G61" s="19"/>
      <c r="H61" s="28">
        <f>Sweden!H52</f>
        <v>10.235146666666667</v>
      </c>
      <c r="I61" s="17"/>
      <c r="J61" s="44"/>
      <c r="K61" s="21"/>
      <c r="L61" s="18"/>
      <c r="M61" s="20"/>
      <c r="N61" s="28">
        <f t="shared" si="0"/>
        <v>10.235146666666667</v>
      </c>
    </row>
    <row r="62" spans="1:14">
      <c r="A62" s="23" t="s">
        <v>36</v>
      </c>
      <c r="B62" s="15"/>
      <c r="C62" s="15" t="str">
        <f>'Price guide'!C52</f>
        <v>Briviesca</v>
      </c>
      <c r="D62" s="15"/>
      <c r="E62" s="22"/>
      <c r="F62" s="16"/>
      <c r="G62" s="15"/>
      <c r="H62" s="28">
        <f>Sweden!H53</f>
        <v>10.239080991735538</v>
      </c>
      <c r="I62" s="17"/>
      <c r="J62" s="43"/>
      <c r="K62" s="18"/>
      <c r="L62" s="18"/>
      <c r="M62" s="16"/>
      <c r="N62" s="28">
        <f t="shared" si="0"/>
        <v>10.239080991735538</v>
      </c>
    </row>
    <row r="63" spans="1:14">
      <c r="A63" s="29"/>
      <c r="B63" s="15"/>
      <c r="C63" s="19" t="str">
        <f>'Price guide'!C53</f>
        <v>BP La Junquera</v>
      </c>
      <c r="D63" s="19"/>
      <c r="E63" s="19"/>
      <c r="F63" s="20"/>
      <c r="G63" s="19"/>
      <c r="H63" s="28">
        <f>Sweden!H54</f>
        <v>10.084166942148761</v>
      </c>
      <c r="I63" s="17"/>
      <c r="J63" s="44"/>
      <c r="K63" s="21"/>
      <c r="L63" s="18"/>
      <c r="M63" s="20"/>
      <c r="N63" s="28">
        <f t="shared" si="0"/>
        <v>10.084166942148761</v>
      </c>
    </row>
    <row r="64" spans="1:14">
      <c r="A64" s="29"/>
      <c r="B64" s="15"/>
      <c r="C64" s="19" t="str">
        <f>'Price guide'!C54</f>
        <v>IRUN Cepsa</v>
      </c>
      <c r="D64" s="19"/>
      <c r="E64" s="19"/>
      <c r="F64" s="20"/>
      <c r="G64" s="19"/>
      <c r="H64" s="28">
        <f>Sweden!H55</f>
        <v>9.8481074380165285</v>
      </c>
      <c r="I64" s="17"/>
      <c r="J64" s="44"/>
      <c r="K64" s="21"/>
      <c r="L64" s="18"/>
      <c r="M64" s="20"/>
      <c r="N64" s="28">
        <f t="shared" si="0"/>
        <v>9.8481074380165285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/>
      <c r="B66" s="15"/>
      <c r="C66" s="19"/>
      <c r="D66" s="19"/>
      <c r="E66" s="19"/>
      <c r="F66" s="20"/>
      <c r="G66" s="19"/>
      <c r="H66" s="28"/>
      <c r="I66" s="17"/>
      <c r="J66" s="44"/>
      <c r="K66" s="21"/>
      <c r="L66" s="18"/>
      <c r="M66" s="20"/>
      <c r="N66" s="28">
        <f t="shared" ref="N66:N71" si="1">H66-J66</f>
        <v>0</v>
      </c>
    </row>
    <row r="67" spans="1:26">
      <c r="A67" s="23" t="s">
        <v>40</v>
      </c>
      <c r="B67" s="15"/>
      <c r="C67" s="15" t="str">
        <f>'Price guide'!C55</f>
        <v>list price</v>
      </c>
      <c r="D67" s="15"/>
      <c r="E67" s="22"/>
      <c r="F67" s="16"/>
      <c r="G67" s="15"/>
      <c r="H67" s="28">
        <f>Sweden!H56</f>
        <v>11.576000000000001</v>
      </c>
      <c r="I67" s="17"/>
      <c r="J67" s="43"/>
      <c r="K67" s="18"/>
      <c r="L67" s="18"/>
      <c r="M67" s="16"/>
      <c r="N67" s="28">
        <f t="shared" si="1"/>
        <v>11.576000000000001</v>
      </c>
    </row>
    <row r="68" spans="1:26">
      <c r="A68" s="29"/>
      <c r="B68" s="15"/>
      <c r="C68" s="19"/>
      <c r="D68" s="19"/>
      <c r="E68" s="50"/>
      <c r="F68" s="20"/>
      <c r="G68" s="19"/>
      <c r="H68" s="28"/>
      <c r="I68" s="17"/>
      <c r="J68" s="44"/>
      <c r="K68" s="21"/>
      <c r="L68" s="18"/>
      <c r="M68" s="20"/>
      <c r="N68" s="28">
        <f t="shared" si="1"/>
        <v>0</v>
      </c>
    </row>
    <row r="69" spans="1:26">
      <c r="A69" s="23"/>
      <c r="B69" s="15"/>
      <c r="C69" s="15"/>
      <c r="D69" s="15"/>
      <c r="E69" s="22"/>
      <c r="F69" s="16"/>
      <c r="G69" s="15"/>
      <c r="H69" s="28"/>
      <c r="I69" s="17"/>
      <c r="J69" s="43"/>
      <c r="K69" s="18"/>
      <c r="L69" s="18"/>
      <c r="M69" s="16"/>
      <c r="N69" s="28">
        <f t="shared" si="1"/>
        <v>0</v>
      </c>
    </row>
    <row r="70" spans="1:26">
      <c r="A70" s="29" t="s">
        <v>72</v>
      </c>
      <c r="B70" s="15"/>
      <c r="C70" s="19" t="str">
        <f>'Price guide'!C56</f>
        <v>Average</v>
      </c>
      <c r="D70" s="19"/>
      <c r="E70" s="50"/>
      <c r="F70" s="20"/>
      <c r="G70" s="19"/>
      <c r="H70" s="28">
        <f>Sweden!H57</f>
        <v>12.69659455704087</v>
      </c>
      <c r="I70" s="17"/>
      <c r="J70" s="44"/>
      <c r="K70" s="21"/>
      <c r="L70" s="18"/>
      <c r="M70" s="20"/>
      <c r="N70" s="28">
        <f t="shared" si="1"/>
        <v>12.69659455704087</v>
      </c>
    </row>
    <row r="71" spans="1:26">
      <c r="A71" s="23" t="s">
        <v>21</v>
      </c>
      <c r="B71" s="15"/>
      <c r="C71" s="15" t="str">
        <f>'Price guide'!C57</f>
        <v>Lancaster</v>
      </c>
      <c r="D71" s="15"/>
      <c r="E71" s="15"/>
      <c r="F71" s="16"/>
      <c r="G71" s="15"/>
      <c r="H71" s="28">
        <f>Sweden!H58</f>
        <v>12.881400746795842</v>
      </c>
      <c r="I71" s="17"/>
      <c r="J71" s="43"/>
      <c r="K71" s="24"/>
      <c r="L71" s="24"/>
      <c r="M71" s="16"/>
      <c r="N71" s="28">
        <f t="shared" si="1"/>
        <v>12.881400746795842</v>
      </c>
    </row>
    <row r="72" spans="1:26">
      <c r="H72" s="3"/>
      <c r="I72" s="7"/>
      <c r="J72" s="3"/>
    </row>
    <row r="73" spans="1:26">
      <c r="H73" s="3"/>
      <c r="I73" s="7"/>
      <c r="J73" s="3"/>
    </row>
    <row r="75" spans="1:26">
      <c r="H75" s="3"/>
      <c r="I75" s="7"/>
      <c r="J75" s="3"/>
    </row>
    <row r="76" spans="1:26">
      <c r="H76" s="3"/>
      <c r="I76" s="7"/>
      <c r="J76" s="3"/>
    </row>
    <row r="77" spans="1:26">
      <c r="A77" s="3"/>
      <c r="E77" s="3"/>
      <c r="F77" s="3"/>
      <c r="H77" s="3"/>
      <c r="I77" s="7"/>
      <c r="J77" s="3"/>
    </row>
    <row r="79" spans="1:26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N63"/>
  <sheetViews>
    <sheetView showGridLines="0" zoomScaleNormal="100" workbookViewId="0">
      <selection activeCell="E46" sqref="E46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bestFit="1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41" customWidth="1"/>
    <col min="12" max="12" width="0.28515625" style="138" customWidth="1"/>
    <col min="13" max="13" width="24.85546875" style="138" bestFit="1" customWidth="1"/>
    <col min="14" max="16" width="9.140625" style="138"/>
    <col min="17" max="170" width="9.140625" style="144"/>
    <col min="171" max="16384" width="9.140625" style="138"/>
  </cols>
  <sheetData>
    <row r="1" spans="1:170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70" s="142" customFormat="1" ht="11.25">
      <c r="A2" s="153" t="s">
        <v>146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</row>
    <row r="3" spans="1:170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70" s="96" customFormat="1" ht="12.75" customHeight="1">
      <c r="A4" s="93" t="s">
        <v>24</v>
      </c>
      <c r="B4" s="93"/>
      <c r="C4" s="93" t="str">
        <f>'Price guide'!C3</f>
        <v>OMV Gries Brennersee</v>
      </c>
      <c r="D4" s="93"/>
      <c r="E4" s="93"/>
      <c r="F4" s="93"/>
      <c r="G4" s="93"/>
      <c r="H4" s="94">
        <f>'Price guide'!G3</f>
        <v>1.1891666666666667</v>
      </c>
      <c r="I4" s="93"/>
      <c r="J4" s="95">
        <f>'Price guide'!P$23</f>
        <v>0.2</v>
      </c>
      <c r="K4" s="95"/>
      <c r="L4" s="93"/>
      <c r="M4" s="93" t="str">
        <f>'Price guide'!M3</f>
        <v>E45, exit Brennersee</v>
      </c>
    </row>
    <row r="5" spans="1:170" s="102" customFormat="1">
      <c r="A5" s="97"/>
      <c r="B5" s="98"/>
      <c r="C5" s="98" t="str">
        <f>'Price guide'!C4</f>
        <v>Hart/Villach</v>
      </c>
      <c r="D5" s="98"/>
      <c r="E5" s="98"/>
      <c r="F5" s="98"/>
      <c r="G5" s="98"/>
      <c r="H5" s="99">
        <f>'Price guide'!G4</f>
        <v>1.1491666666666667</v>
      </c>
      <c r="I5" s="100"/>
      <c r="J5" s="101">
        <f>'Price guide'!P$23</f>
        <v>0.2</v>
      </c>
      <c r="K5" s="101"/>
      <c r="L5" s="98"/>
      <c r="M5" s="98" t="str">
        <f>'Price guide'!M4</f>
        <v>Arnoldstein-Villach</v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</row>
    <row r="6" spans="1:170" s="96" customFormat="1" ht="22.5">
      <c r="A6" s="104"/>
      <c r="B6" s="105"/>
      <c r="C6" s="105" t="str">
        <f>'Price guide'!C5</f>
        <v>Eurotruck Niederndorf + others</v>
      </c>
      <c r="D6" s="105"/>
      <c r="E6" s="93"/>
      <c r="F6" s="105"/>
      <c r="G6" s="105"/>
      <c r="H6" s="106">
        <f>'Price guide'!G5</f>
        <v>1.1816666666666666</v>
      </c>
      <c r="I6" s="107"/>
      <c r="J6" s="108">
        <f>'Price guide'!P$23</f>
        <v>0.2</v>
      </c>
      <c r="K6" s="108"/>
      <c r="L6" s="105"/>
      <c r="M6" s="105"/>
    </row>
    <row r="7" spans="1:170" s="102" customFormat="1">
      <c r="A7" s="97"/>
      <c r="B7" s="98"/>
      <c r="C7" s="98" t="str">
        <f>'Price guide'!C6</f>
        <v>Agip IBK-Amras</v>
      </c>
      <c r="D7" s="98"/>
      <c r="E7" s="98"/>
      <c r="F7" s="98"/>
      <c r="G7" s="98"/>
      <c r="H7" s="99">
        <f>'Price guide'!G6</f>
        <v>1.1658333333333335</v>
      </c>
      <c r="I7" s="100"/>
      <c r="J7" s="101">
        <f>'Price guide'!P$23</f>
        <v>0.2</v>
      </c>
      <c r="K7" s="101"/>
      <c r="L7" s="98"/>
      <c r="M7" s="98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</row>
    <row r="8" spans="1:170" s="96" customFormat="1" ht="12">
      <c r="A8" s="104"/>
      <c r="B8" s="105"/>
      <c r="C8" s="105" t="str">
        <f>'Price guide'!C7</f>
        <v>Unterpremstätten</v>
      </c>
      <c r="D8" s="105"/>
      <c r="E8" s="104"/>
      <c r="F8" s="105"/>
      <c r="G8" s="105"/>
      <c r="H8" s="106">
        <f>'Price guide'!G7</f>
        <v>1.1133333333333335</v>
      </c>
      <c r="I8" s="107"/>
      <c r="J8" s="108">
        <f>'Price guide'!P$23</f>
        <v>0.2</v>
      </c>
      <c r="K8" s="108"/>
      <c r="L8" s="105"/>
      <c r="M8" s="105"/>
    </row>
    <row r="9" spans="1:170" s="102" customFormat="1">
      <c r="A9" s="97"/>
      <c r="B9" s="98"/>
      <c r="C9" s="98" t="str">
        <f>'Price guide'!C8</f>
        <v>Kufstein</v>
      </c>
      <c r="D9" s="98"/>
      <c r="E9" s="98"/>
      <c r="F9" s="98"/>
      <c r="G9" s="98"/>
      <c r="H9" s="99">
        <f>'Price guide'!G8</f>
        <v>1.1491666666666667</v>
      </c>
      <c r="I9" s="100"/>
      <c r="J9" s="101">
        <f>'Price guide'!P$23</f>
        <v>0.2</v>
      </c>
      <c r="K9" s="101"/>
      <c r="L9" s="98"/>
      <c r="M9" s="98" t="str">
        <f>'Price guide'!M8</f>
        <v>Kiefersfelden-Kufstein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</row>
    <row r="10" spans="1:170" s="102" customFormat="1">
      <c r="A10" s="104" t="s">
        <v>23</v>
      </c>
      <c r="B10" s="105"/>
      <c r="C10" s="105" t="str">
        <f>'Price guide'!C9</f>
        <v>G.&amp;V. / BP list price</v>
      </c>
      <c r="D10" s="105"/>
      <c r="E10" s="93"/>
      <c r="F10" s="105"/>
      <c r="G10" s="105"/>
      <c r="H10" s="106">
        <f>'Price guide'!G9</f>
        <v>1.2008264462809919</v>
      </c>
      <c r="I10" s="107"/>
      <c r="J10" s="108">
        <f>'Price guide'!P$24</f>
        <v>0.21</v>
      </c>
      <c r="K10" s="108"/>
      <c r="L10" s="105"/>
      <c r="M10" s="105" t="str">
        <f>'Price guide'!M9</f>
        <v>A1 E19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</row>
    <row r="11" spans="1:170" s="102" customFormat="1" ht="22.5">
      <c r="A11" s="97"/>
      <c r="B11" s="98"/>
      <c r="C11" s="98" t="str">
        <f>'Price guide'!C10</f>
        <v>Poweroil list price</v>
      </c>
      <c r="D11" s="98"/>
      <c r="E11" s="109"/>
      <c r="F11" s="98"/>
      <c r="G11" s="98"/>
      <c r="H11" s="99">
        <f>'Price guide'!G10</f>
        <v>1.2008264462809919</v>
      </c>
      <c r="I11" s="100"/>
      <c r="J11" s="101">
        <f>'Price guide'!P$24</f>
        <v>0.21</v>
      </c>
      <c r="K11" s="101"/>
      <c r="L11" s="98"/>
      <c r="M11" s="98" t="str">
        <f>'Price guide'!M10</f>
        <v>E40-A10, exit 10 Beernem, close to Brugge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</row>
    <row r="12" spans="1:170" s="102" customFormat="1">
      <c r="A12" s="104" t="s">
        <v>74</v>
      </c>
      <c r="B12" s="105"/>
      <c r="C12" s="105" t="str">
        <f>'Price guide'!C11</f>
        <v>Average</v>
      </c>
      <c r="D12" s="105"/>
      <c r="E12" s="93"/>
      <c r="F12" s="105"/>
      <c r="G12" s="105"/>
      <c r="H12" s="106">
        <f>'Price guide'!G11</f>
        <v>1.1035552374135051</v>
      </c>
      <c r="I12" s="107"/>
      <c r="J12" s="108">
        <f>'Price guide'!P25</f>
        <v>0.2</v>
      </c>
      <c r="K12" s="108"/>
      <c r="L12" s="105"/>
      <c r="M12" s="105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</row>
    <row r="13" spans="1:170" s="102" customFormat="1">
      <c r="A13" s="97" t="s">
        <v>63</v>
      </c>
      <c r="B13" s="98"/>
      <c r="C13" s="98" t="str">
        <f>'Price guide'!C12</f>
        <v>Average</v>
      </c>
      <c r="D13" s="98"/>
      <c r="E13" s="98"/>
      <c r="F13" s="98"/>
      <c r="G13" s="98"/>
      <c r="H13" s="99">
        <f>'Price guide'!G12</f>
        <v>1.1291221015408539</v>
      </c>
      <c r="I13" s="100"/>
      <c r="J13" s="101">
        <f>'Price guide'!P26</f>
        <v>0.21</v>
      </c>
      <c r="K13" s="101"/>
      <c r="L13" s="98"/>
      <c r="M13" s="98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</row>
    <row r="14" spans="1:170" s="102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5"/>
      <c r="G14" s="105"/>
      <c r="H14" s="106">
        <f>'Price guide'!G13</f>
        <v>1.0538181246231684</v>
      </c>
      <c r="I14" s="107"/>
      <c r="J14" s="108">
        <f>'Price guide'!P27</f>
        <v>0.25</v>
      </c>
      <c r="K14" s="108"/>
      <c r="L14" s="105"/>
      <c r="M14" s="105" t="str">
        <f>'Price guide'!M13</f>
        <v>vat refund not possible</v>
      </c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</row>
    <row r="15" spans="1:170" s="102" customFormat="1">
      <c r="A15" s="97" t="s">
        <v>39</v>
      </c>
      <c r="B15" s="98"/>
      <c r="C15" s="98" t="str">
        <f>'Price guide'!C14</f>
        <v xml:space="preserve">list price  </v>
      </c>
      <c r="D15" s="98" t="s">
        <v>100</v>
      </c>
      <c r="E15" s="98"/>
      <c r="F15" s="98">
        <f>'Price guide'!K14</f>
        <v>9.1920000000000002</v>
      </c>
      <c r="G15" s="98" t="s">
        <v>56</v>
      </c>
      <c r="H15" s="99">
        <v>0.873</v>
      </c>
      <c r="I15" s="100"/>
      <c r="J15" s="101">
        <f>'Price guide'!P28</f>
        <v>0.25</v>
      </c>
      <c r="K15" s="101"/>
      <c r="L15" s="98"/>
      <c r="M15" s="98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</row>
    <row r="16" spans="1:170" s="102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93"/>
      <c r="F16" s="105"/>
      <c r="G16" s="105"/>
      <c r="H16" s="106">
        <f>'Price guide'!G15</f>
        <v>1.1333333333333335</v>
      </c>
      <c r="I16" s="107"/>
      <c r="J16" s="108">
        <f>'Price guide'!P29</f>
        <v>0.2</v>
      </c>
      <c r="K16" s="108"/>
      <c r="L16" s="105"/>
      <c r="M16" s="105" t="str">
        <f>'Price guide'!M15</f>
        <v xml:space="preserve"> 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</row>
    <row r="17" spans="1:170" s="102" customFormat="1">
      <c r="A17" s="97" t="s">
        <v>9</v>
      </c>
      <c r="B17" s="98"/>
      <c r="C17" s="98" t="str">
        <f>'Price guide'!C16</f>
        <v>St. Priest Truckstop</v>
      </c>
      <c r="D17" s="98"/>
      <c r="E17" s="98"/>
      <c r="F17" s="98"/>
      <c r="G17" s="98"/>
      <c r="H17" s="99">
        <f>'Price guide'!G16</f>
        <v>1.1153846153846154</v>
      </c>
      <c r="I17" s="100"/>
      <c r="J17" s="110">
        <f>'Price guide'!P$31</f>
        <v>0.19600000000000001</v>
      </c>
      <c r="K17" s="110"/>
      <c r="L17" s="98"/>
      <c r="M17" s="98" t="str">
        <f>'Price guide'!M16</f>
        <v>A43 (N518)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</row>
    <row r="18" spans="1:170" s="102" customFormat="1">
      <c r="A18" s="104"/>
      <c r="B18" s="105"/>
      <c r="C18" s="105" t="str">
        <f>'Price guide'!C17</f>
        <v>Macon BP</v>
      </c>
      <c r="D18" s="105"/>
      <c r="E18" s="105"/>
      <c r="F18" s="111"/>
      <c r="G18" s="105"/>
      <c r="H18" s="106">
        <f>'Price guide'!G17</f>
        <v>1.1195652173913044</v>
      </c>
      <c r="I18" s="112"/>
      <c r="J18" s="113">
        <f>'Price guide'!P$31</f>
        <v>0.19600000000000001</v>
      </c>
      <c r="K18" s="113"/>
      <c r="L18" s="114"/>
      <c r="M18" s="115" t="str">
        <f>'Price guide'!M17</f>
        <v>A6 Exit Macon N.&gt; Lyon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</row>
    <row r="19" spans="1:170" s="102" customFormat="1">
      <c r="A19" s="97"/>
      <c r="B19" s="98"/>
      <c r="C19" s="98" t="str">
        <f>'Price guide'!C18</f>
        <v>Le Havre</v>
      </c>
      <c r="D19" s="98"/>
      <c r="E19" s="98"/>
      <c r="F19" s="116"/>
      <c r="G19" s="98"/>
      <c r="H19" s="99">
        <f>'Price guide'!G18</f>
        <v>1.1145484949832776</v>
      </c>
      <c r="I19" s="117"/>
      <c r="J19" s="110">
        <f>'Price guide'!P$31</f>
        <v>0.19600000000000001</v>
      </c>
      <c r="K19" s="110"/>
      <c r="L19" s="118"/>
      <c r="M19" s="119" t="str">
        <f>'Price guide'!M18</f>
        <v>Le Havre Port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</row>
    <row r="20" spans="1:170" s="102" customFormat="1">
      <c r="A20" s="104"/>
      <c r="B20" s="105"/>
      <c r="C20" s="105" t="str">
        <f>'Price guide'!C19</f>
        <v>ROYE BP Truckstop</v>
      </c>
      <c r="D20" s="105"/>
      <c r="E20" s="105"/>
      <c r="F20" s="111"/>
      <c r="G20" s="105"/>
      <c r="H20" s="106">
        <f>'Price guide'!G19</f>
        <v>1.1195652173913044</v>
      </c>
      <c r="I20" s="112"/>
      <c r="J20" s="113">
        <f>'Price guide'!P$31</f>
        <v>0.19600000000000001</v>
      </c>
      <c r="K20" s="113"/>
      <c r="L20" s="114"/>
      <c r="M20" s="115" t="str">
        <f>'Price guide'!M19</f>
        <v>A1Lille/Paris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</row>
    <row r="21" spans="1:170" s="102" customFormat="1">
      <c r="A21" s="97"/>
      <c r="B21" s="98"/>
      <c r="C21" s="98" t="str">
        <f>'Price guide'!C20</f>
        <v>Calais</v>
      </c>
      <c r="D21" s="98"/>
      <c r="E21" s="98"/>
      <c r="F21" s="116"/>
      <c r="G21" s="98"/>
      <c r="H21" s="99">
        <f>'Price guide'!G20</f>
        <v>1.1362876254180603</v>
      </c>
      <c r="I21" s="117"/>
      <c r="J21" s="110">
        <f>'Price guide'!P$31</f>
        <v>0.19600000000000001</v>
      </c>
      <c r="K21" s="110"/>
      <c r="L21" s="118"/>
      <c r="M21" s="119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</row>
    <row r="22" spans="1:170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1.1084033613445379</v>
      </c>
      <c r="I22" s="124"/>
      <c r="J22" s="125">
        <f>'Price guide'!P$32</f>
        <v>0.19</v>
      </c>
      <c r="K22" s="125"/>
      <c r="L22" s="126"/>
      <c r="M22" s="127" t="str">
        <f>'Price guide'!M21</f>
        <v>A1 North of Bremen exit 49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</row>
    <row r="23" spans="1:170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1.1252100840336134</v>
      </c>
      <c r="I23" s="124"/>
      <c r="J23" s="125">
        <f>'Price guide'!P$32</f>
        <v>0.19</v>
      </c>
      <c r="K23" s="125"/>
      <c r="L23" s="126"/>
      <c r="M23" s="127" t="str">
        <f>'Price guide'!M22</f>
        <v>A81 exit 12 Ilsfeld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</row>
    <row r="24" spans="1:170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1.142016806722689</v>
      </c>
      <c r="I24" s="124"/>
      <c r="J24" s="125">
        <f>'Price guide'!P$32</f>
        <v>0.19</v>
      </c>
      <c r="K24" s="125"/>
      <c r="L24" s="126"/>
      <c r="M24" s="127" t="str">
        <f>'Price guide'!M23</f>
        <v xml:space="preserve">A7 exit 65 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</row>
    <row r="25" spans="1:170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1.1084033613445379</v>
      </c>
      <c r="I25" s="124"/>
      <c r="J25" s="125">
        <f>'Price guide'!P$32</f>
        <v>0.19</v>
      </c>
      <c r="K25" s="125"/>
      <c r="L25" s="126"/>
      <c r="M25" s="127" t="str">
        <f>'Price guide'!M24</f>
        <v>A1/E31 exit Bickendorf - Köln</v>
      </c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</row>
    <row r="26" spans="1:170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1.1084033613445379</v>
      </c>
      <c r="I26" s="124"/>
      <c r="J26" s="125">
        <f>'Price guide'!P$32</f>
        <v>0.19</v>
      </c>
      <c r="K26" s="125"/>
      <c r="L26" s="126"/>
      <c r="M26" s="127" t="str">
        <f>'Price guide'!M25</f>
        <v xml:space="preserve">A10 exit 25 Berlin-Hellersdorf </v>
      </c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</row>
    <row r="27" spans="1:170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1.1168067226890757</v>
      </c>
      <c r="I27" s="124"/>
      <c r="J27" s="125">
        <f>'Price guide'!P$32</f>
        <v>0.19</v>
      </c>
      <c r="K27" s="125"/>
      <c r="L27" s="126"/>
      <c r="M27" s="127" t="str">
        <f>'Price guide'!M26</f>
        <v>A9 exit 20 Weissenfels-Zorbau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</row>
    <row r="28" spans="1:170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1.142016806722689</v>
      </c>
      <c r="I28" s="124"/>
      <c r="J28" s="125">
        <f>'Price guide'!P$32</f>
        <v>0.19</v>
      </c>
      <c r="K28" s="125"/>
      <c r="L28" s="126"/>
      <c r="M28" s="127" t="str">
        <f>'Price guide'!M27</f>
        <v>A24 exit 12 (Schwerin)</v>
      </c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</row>
    <row r="29" spans="1:170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1.1336134453781512</v>
      </c>
      <c r="I29" s="124"/>
      <c r="J29" s="125">
        <f>'Price guide'!P$32</f>
        <v>0.19</v>
      </c>
      <c r="K29" s="125"/>
      <c r="L29" s="126"/>
      <c r="M29" s="127" t="str">
        <f>'Price guide'!M28</f>
        <v>A7, An der Autobahn 1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</row>
    <row r="30" spans="1:170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1.150420168067227</v>
      </c>
      <c r="I30" s="124"/>
      <c r="J30" s="125">
        <f>'Price guide'!P$32</f>
        <v>0.19</v>
      </c>
      <c r="K30" s="125"/>
      <c r="L30" s="126"/>
      <c r="M30" s="127" t="str">
        <f>'Price guide'!M29</f>
        <v>B15/E56 exit 101 Regensburg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</row>
    <row r="31" spans="1:170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1.1336134453781512</v>
      </c>
      <c r="I31" s="124"/>
      <c r="J31" s="125">
        <f>'Price guide'!P$32</f>
        <v>0.19</v>
      </c>
      <c r="K31" s="125"/>
      <c r="L31" s="126"/>
      <c r="M31" s="127" t="str">
        <f>'Price guide'!M30</f>
        <v>A3 exit 77</v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</row>
    <row r="32" spans="1:170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1.1336134453781512</v>
      </c>
      <c r="I32" s="124"/>
      <c r="J32" s="125">
        <f>'Price guide'!P$32</f>
        <v>0.19</v>
      </c>
      <c r="K32" s="125"/>
      <c r="L32" s="126"/>
      <c r="M32" s="127" t="str">
        <f>'Price guide'!M31</f>
        <v>Ferry / Færgeområdet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</row>
    <row r="33" spans="1:170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1.1168067226890757</v>
      </c>
      <c r="I33" s="124"/>
      <c r="J33" s="125">
        <f>'Price guide'!P$32</f>
        <v>0.19</v>
      </c>
      <c r="K33" s="125"/>
      <c r="L33" s="126"/>
      <c r="M33" s="127" t="str">
        <f>'Price guide'!M32</f>
        <v>B4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</row>
    <row r="34" spans="1:170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1.1252100840336134</v>
      </c>
      <c r="I34" s="124"/>
      <c r="J34" s="125">
        <f>'Price guide'!P$32</f>
        <v>0.19</v>
      </c>
      <c r="K34" s="125"/>
      <c r="L34" s="126"/>
      <c r="M34" s="127" t="str">
        <f>'Price guide'!M33</f>
        <v>A2 Berlin-Hannover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</row>
    <row r="35" spans="1:170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1.150420168067227</v>
      </c>
      <c r="I35" s="124"/>
      <c r="J35" s="125">
        <f>'Price guide'!P$32</f>
        <v>0.19</v>
      </c>
      <c r="K35" s="125"/>
      <c r="L35" s="126"/>
      <c r="M35" s="127" t="str">
        <f>'Price guide'!M34</f>
        <v>An der Autobahn nr. 2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</row>
    <row r="36" spans="1:170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1.142016806722689</v>
      </c>
      <c r="I36" s="124"/>
      <c r="J36" s="125">
        <f>'Price guide'!P$32</f>
        <v>0.19</v>
      </c>
      <c r="K36" s="125"/>
      <c r="L36" s="126"/>
      <c r="M36" s="127" t="str">
        <f>'Price guide'!M35</f>
        <v xml:space="preserve">Holdorf, Zum Hansa-center 3 </v>
      </c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</row>
    <row r="37" spans="1:170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5"/>
      <c r="L37" s="126"/>
      <c r="M37" s="127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</row>
    <row r="38" spans="1:170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5"/>
      <c r="L38" s="126"/>
      <c r="M38" s="127" t="str">
        <f>'Price guide'!M37</f>
        <v>A1 close to Venlo</v>
      </c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</row>
    <row r="39" spans="1:170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guide'!G38</f>
        <v>0</v>
      </c>
      <c r="I39" s="124"/>
      <c r="J39" s="125">
        <f>'Price guide'!P$34</f>
        <v>0.21</v>
      </c>
      <c r="K39" s="125"/>
      <c r="L39" s="126"/>
      <c r="M39" s="127" t="str">
        <f>'Price guide'!M38</f>
        <v>Breda</v>
      </c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</row>
    <row r="40" spans="1:170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1.1150538315905796</v>
      </c>
      <c r="I40" s="124"/>
      <c r="J40" s="125">
        <f>'Price guide'!P35</f>
        <v>0.27</v>
      </c>
      <c r="K40" s="125"/>
      <c r="L40" s="126"/>
      <c r="M40" s="127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</row>
    <row r="41" spans="1:170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5"/>
      <c r="L41" s="126"/>
      <c r="M41" s="127" t="str">
        <f>'Price guide'!M40</f>
        <v>A1 after Milan</v>
      </c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</row>
    <row r="42" spans="1:170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5"/>
      <c r="L42" s="126"/>
      <c r="M42" s="127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</row>
    <row r="43" spans="1:170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5"/>
      <c r="L43" s="126"/>
      <c r="M43" s="127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</row>
    <row r="44" spans="1:170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1.0794927963602663</v>
      </c>
      <c r="I44" s="124"/>
      <c r="J44" s="125">
        <f>'Price guide'!P39</f>
        <v>0.21</v>
      </c>
      <c r="K44" s="125"/>
      <c r="L44" s="126"/>
      <c r="M44" s="127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</row>
    <row r="45" spans="1:170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5"/>
      <c r="L45" s="126"/>
      <c r="M45" s="127" t="str">
        <f>'Price guide'!M44</f>
        <v>A3 south of  Luxembourg</v>
      </c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</row>
    <row r="46" spans="1:170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11.656000000000001</v>
      </c>
      <c r="G46" s="121" t="s">
        <v>56</v>
      </c>
      <c r="H46" s="123">
        <f>'Price guide'!G45</f>
        <v>1.3863812072554267</v>
      </c>
      <c r="I46" s="124"/>
      <c r="J46" s="125">
        <f>'Price guide'!P41</f>
        <v>0.25</v>
      </c>
      <c r="K46" s="125"/>
      <c r="L46" s="126"/>
      <c r="M46" s="127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</row>
    <row r="47" spans="1:170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guide'!G46</f>
        <v>1.0631120560996052</v>
      </c>
      <c r="I47" s="124"/>
      <c r="J47" s="125">
        <f>'Price guide'!P42</f>
        <v>0.23</v>
      </c>
      <c r="K47" s="125"/>
      <c r="L47" s="126"/>
      <c r="M47" s="127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</row>
    <row r="48" spans="1:170" s="102" customFormat="1">
      <c r="A48" s="120" t="str">
        <f>'Price guide'!A47</f>
        <v>Romania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1.0707628384820069</v>
      </c>
      <c r="I48" s="124"/>
      <c r="J48" s="125">
        <f>'Price guide'!P43</f>
        <v>0.24</v>
      </c>
      <c r="K48" s="125"/>
      <c r="L48" s="126"/>
      <c r="M48" s="127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</row>
    <row r="49" spans="1:170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0.72437281940521692</v>
      </c>
      <c r="I49" s="124"/>
      <c r="J49" s="125">
        <f>'Price guide'!P44</f>
        <v>0.18</v>
      </c>
      <c r="K49" s="125"/>
      <c r="L49" s="126"/>
      <c r="M49" s="127" t="str">
        <f>'Price guide'!M48</f>
        <v>vat refund not possible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</row>
    <row r="50" spans="1:170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5"/>
      <c r="L50" s="126"/>
      <c r="M50" s="127" t="str">
        <f>'Price guide'!M49</f>
        <v>vat refund not possible</v>
      </c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</row>
    <row r="51" spans="1:170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1.1625000000000001</v>
      </c>
      <c r="I51" s="124"/>
      <c r="J51" s="125">
        <f>'Price guide'!P46</f>
        <v>0.2</v>
      </c>
      <c r="K51" s="125"/>
      <c r="L51" s="126"/>
      <c r="M51" s="127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</row>
    <row r="52" spans="1:170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5"/>
      <c r="L52" s="126"/>
      <c r="M52" s="127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</row>
    <row r="53" spans="1:170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1.1471074380165289</v>
      </c>
      <c r="I53" s="124"/>
      <c r="J53" s="125">
        <f>'Price guide'!P$48</f>
        <v>0.21</v>
      </c>
      <c r="K53" s="125"/>
      <c r="L53" s="126"/>
      <c r="M53" s="127" t="str">
        <f>'Price guide'!M52</f>
        <v>N-I, km 278, Burgos-Vitoria</v>
      </c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</row>
    <row r="54" spans="1:170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1.1297520661157026</v>
      </c>
      <c r="I54" s="124"/>
      <c r="J54" s="125">
        <f>'Price guide'!P$48</f>
        <v>0.21</v>
      </c>
      <c r="K54" s="125"/>
      <c r="L54" s="126"/>
      <c r="M54" s="127" t="str">
        <f>'Price guide'!M53</f>
        <v>N-II, km 775, Gerona - France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</row>
    <row r="55" spans="1:170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1.1033057851239669</v>
      </c>
      <c r="I55" s="124"/>
      <c r="J55" s="125">
        <f>'Price guide'!P$48</f>
        <v>0.21</v>
      </c>
      <c r="K55" s="125"/>
      <c r="L55" s="126"/>
      <c r="M55" s="127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</row>
    <row r="56" spans="1:170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guide'!G55</f>
        <v>1.2968855030248712</v>
      </c>
      <c r="I56" s="124"/>
      <c r="J56" s="125">
        <f>'Price guide'!P49</f>
        <v>0.25</v>
      </c>
      <c r="K56" s="125"/>
      <c r="L56" s="126"/>
      <c r="M56" s="127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</row>
    <row r="57" spans="1:170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1.422428249724498</v>
      </c>
      <c r="I57" s="124"/>
      <c r="J57" s="125">
        <f>'Price guide'!P50</f>
        <v>0.08</v>
      </c>
      <c r="K57" s="125"/>
      <c r="L57" s="126"/>
      <c r="M57" s="127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</row>
    <row r="58" spans="1:170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1.4431325058028055</v>
      </c>
      <c r="I58" s="124"/>
      <c r="J58" s="125">
        <f>'Price guide'!P51</f>
        <v>0.2</v>
      </c>
      <c r="K58" s="125"/>
      <c r="L58" s="129"/>
      <c r="M58" s="127" t="str">
        <f>'Price guide'!M57</f>
        <v>Junction 18/19 M6</v>
      </c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</row>
    <row r="59" spans="1:170" s="132" customFormat="1" ht="9">
      <c r="A59" s="149" t="s">
        <v>112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</row>
    <row r="60" spans="1:170" s="132" customFormat="1" ht="9">
      <c r="A60" s="149" t="s">
        <v>113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</row>
    <row r="61" spans="1:170">
      <c r="I61" s="138"/>
      <c r="J61" s="138"/>
      <c r="K61" s="138"/>
    </row>
    <row r="62" spans="1:170">
      <c r="I62" s="138"/>
      <c r="J62" s="138"/>
      <c r="K62" s="138"/>
    </row>
    <row r="63" spans="1:170">
      <c r="A63" s="138"/>
      <c r="F63" s="138"/>
      <c r="I63" s="138"/>
      <c r="J63" s="138"/>
      <c r="K63" s="138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E46" sqref="E46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customWidth="1"/>
    <col min="5" max="5" width="0.28515625" style="138" customWidth="1"/>
    <col min="6" max="6" width="6.42578125" style="139" customWidth="1"/>
    <col min="7" max="7" width="1" style="138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guide'!G3</f>
        <v>1.1891666666666667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guide'!G4</f>
        <v>1.1491666666666667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guide'!G5</f>
        <v>1.1816666666666666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guide'!G6</f>
        <v>1.1658333333333335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guide'!G7</f>
        <v>1.1133333333333335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guide'!G8</f>
        <v>1.1491666666666667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guide'!G9</f>
        <v>1.2008264462809919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guide'!G10</f>
        <v>1.2008264462809919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guide'!G11</f>
        <v>1.1035552374135051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guide'!G12</f>
        <v>1.1291221015408539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guide'!G13</f>
        <v>1.0538181246231684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/>
      <c r="E15" s="121"/>
      <c r="F15" s="122"/>
      <c r="G15" s="121"/>
      <c r="H15" s="123">
        <f>'Price guide'!G14</f>
        <v>1.2320229462933427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guide'!G15</f>
        <v>1.1333333333333335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guide'!G16</f>
        <v>1.1153846153846154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guide'!G17</f>
        <v>1.1195652173913044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guide'!G18</f>
        <v>1.1145484949832776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guide'!G19</f>
        <v>1.1195652173913044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guide'!G20</f>
        <v>1.1362876254180603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1.1084033613445379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1.1252100840336134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1.142016806722689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1.1084033613445379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1.1084033613445379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1.1168067226890757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1.142016806722689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1.1336134453781512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1.150420168067227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1.1336134453781512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1.1336134453781512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1.1168067226890757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1.1252100840336134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1.150420168067227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1.142016806722689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>
        <v>1.5129999999999999</v>
      </c>
      <c r="G39" s="121"/>
      <c r="H39" s="123">
        <f>'Price guide'!G38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1.1150538315905796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1.0794927963602663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/>
      <c r="E46" s="121"/>
      <c r="F46" s="122"/>
      <c r="G46" s="121"/>
      <c r="H46" s="123">
        <f>'Price guide'!G45</f>
        <v>1.3863812072554267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/>
      <c r="E47" s="121"/>
      <c r="F47" s="122"/>
      <c r="G47" s="121"/>
      <c r="H47" s="123">
        <f>'Price guide'!G46</f>
        <v>1.0631120560996052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1.0707628384820069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0.72437281940521692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1.1625000000000001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1.1471074380165289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1.1297520661157026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1.1033057851239669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/>
      <c r="E56" s="128"/>
      <c r="F56" s="122"/>
      <c r="G56" s="121"/>
      <c r="H56" s="123">
        <f>'Price guide'!G55</f>
        <v>1.2968855030248712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1.422428249724498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1.4431325058028055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117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49" t="s">
        <v>116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78">
      <c r="I61" s="138"/>
      <c r="J61" s="138"/>
    </row>
    <row r="62" spans="1:178">
      <c r="I62" s="138"/>
      <c r="J62" s="138"/>
    </row>
    <row r="63" spans="1:178">
      <c r="A63" s="138"/>
      <c r="F63" s="138"/>
      <c r="I63" s="138"/>
      <c r="J63" s="138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E46" sqref="E46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customWidth="1"/>
    <col min="4" max="4" width="8.28515625" style="138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guide'!G3</f>
        <v>1.1891666666666667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guide'!G4</f>
        <v>1.1491666666666667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guide'!G5</f>
        <v>1.1816666666666666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guide'!G6</f>
        <v>1.1658333333333335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guide'!G7</f>
        <v>1.1133333333333335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guide'!G8</f>
        <v>1.1491666666666667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guide'!G9</f>
        <v>1.2008264462809919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guide'!G10</f>
        <v>1.2008264462809919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guide'!G11</f>
        <v>1.1035552374135051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guide'!G12</f>
        <v>1.1291221015408539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guide'!G13</f>
        <v>1.0538181246231684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 t="s">
        <v>100</v>
      </c>
      <c r="E15" s="121"/>
      <c r="F15" s="122">
        <f>'Price guide'!K14</f>
        <v>9.1920000000000002</v>
      </c>
      <c r="G15" s="121" t="s">
        <v>56</v>
      </c>
      <c r="H15" s="123">
        <f>'Price guide'!G14</f>
        <v>1.2320229462933427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guide'!G15</f>
        <v>1.1333333333333335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guide'!G16</f>
        <v>1.1153846153846154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guide'!G17</f>
        <v>1.1195652173913044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guide'!G18</f>
        <v>1.1145484949832776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guide'!G19</f>
        <v>1.1195652173913044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guide'!G20</f>
        <v>1.1362876254180603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1.1084033613445379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1.1252100840336134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1.142016806722689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1.1084033613445379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1.1084033613445379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1.1168067226890757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1.142016806722689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1.1336134453781512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1.150420168067227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1.1336134453781512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1.1336134453781512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1.1168067226890757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1.1252100840336134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1.150420168067227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1.142016806722689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guide'!G38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1.1150538315905796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1.0794927963602663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11.656000000000001</v>
      </c>
      <c r="G46" s="121" t="s">
        <v>56</v>
      </c>
      <c r="H46" s="123">
        <f>'Price guide'!G45</f>
        <v>1.3863812072554267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guide'!G46</f>
        <v>1.0631120560996052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1.0707628384820069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0.72437281940521692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1.1625000000000001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1.1471074380165289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1.1297520661157026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1.1033057851239669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guide'!G55</f>
        <v>1.2968855030248712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1.422428249724498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1.4431325058028055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115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33"/>
      <c r="F60" s="134"/>
      <c r="H60" s="135"/>
      <c r="I60" s="136"/>
      <c r="J60" s="136"/>
    </row>
    <row r="61" spans="1:178">
      <c r="I61" s="138"/>
      <c r="J61" s="138"/>
    </row>
    <row r="62" spans="1:178">
      <c r="I62" s="138"/>
      <c r="J62" s="138"/>
    </row>
    <row r="63" spans="1:178">
      <c r="A63" s="138"/>
      <c r="F63" s="138"/>
      <c r="I63" s="138"/>
      <c r="J63" s="138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3"/>
  <sheetViews>
    <sheetView showGridLines="0" workbookViewId="0">
      <selection activeCell="E46" sqref="E46"/>
    </sheetView>
  </sheetViews>
  <sheetFormatPr defaultRowHeight="12.75"/>
  <cols>
    <col min="1" max="1" width="15.85546875" style="137" customWidth="1"/>
    <col min="2" max="2" width="0.28515625" style="138" customWidth="1"/>
    <col min="3" max="3" width="19.85546875" style="138" customWidth="1"/>
    <col min="4" max="4" width="8.28515625" style="138" customWidth="1"/>
    <col min="5" max="5" width="0.28515625" style="138" customWidth="1"/>
    <col min="6" max="6" width="6.42578125" style="139" customWidth="1"/>
    <col min="7" max="7" width="1" style="138" customWidth="1"/>
    <col min="8" max="8" width="6.42578125" style="140" customWidth="1"/>
    <col min="9" max="9" width="0.28515625" style="140" customWidth="1"/>
    <col min="10" max="10" width="6.140625" style="141" customWidth="1"/>
    <col min="11" max="11" width="0.7109375" style="141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1"/>
      <c r="F3" s="150" t="s">
        <v>106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guide'!I3</f>
        <v>9.997918750000002</v>
      </c>
      <c r="I4" s="123"/>
      <c r="J4" s="125">
        <f>'Price guide'!P$23</f>
        <v>0.2</v>
      </c>
      <c r="K4" s="125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guide'!I4</f>
        <v>9.6616187500000006</v>
      </c>
      <c r="I5" s="123"/>
      <c r="J5" s="125">
        <f>'Price guide'!P$23</f>
        <v>0.2</v>
      </c>
      <c r="K5" s="125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guide'!I5</f>
        <v>9.9348625000000013</v>
      </c>
      <c r="I6" s="123"/>
      <c r="J6" s="125">
        <f>'Price guide'!P$23</f>
        <v>0.2</v>
      </c>
      <c r="K6" s="125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guide'!I6</f>
        <v>9.8017437500000018</v>
      </c>
      <c r="I7" s="123"/>
      <c r="J7" s="125">
        <f>'Price guide'!P$23</f>
        <v>0.2</v>
      </c>
      <c r="K7" s="125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guide'!I7</f>
        <v>9.3603500000000022</v>
      </c>
      <c r="I8" s="123"/>
      <c r="J8" s="125">
        <f>'Price guide'!P$23</f>
        <v>0.2</v>
      </c>
      <c r="K8" s="125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guide'!I8</f>
        <v>9.6616187500000006</v>
      </c>
      <c r="I9" s="123"/>
      <c r="J9" s="125">
        <f>'Price guide'!P$23</f>
        <v>0.2</v>
      </c>
      <c r="K9" s="125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guide'!I9</f>
        <v>10.09594834710744</v>
      </c>
      <c r="I10" s="123"/>
      <c r="J10" s="125">
        <f>'Price guide'!P$24</f>
        <v>0.21</v>
      </c>
      <c r="K10" s="125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guide'!I10</f>
        <v>10.09594834710744</v>
      </c>
      <c r="I11" s="123"/>
      <c r="J11" s="125">
        <f>'Price guide'!P$24</f>
        <v>0.21</v>
      </c>
      <c r="K11" s="125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guide'!I11</f>
        <v>9.2781406585540456</v>
      </c>
      <c r="I12" s="123"/>
      <c r="J12" s="125">
        <f>'Price guide'!P25</f>
        <v>0.2</v>
      </c>
      <c r="K12" s="125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guide'!I12</f>
        <v>9.49309406870473</v>
      </c>
      <c r="I13" s="123"/>
      <c r="J13" s="125">
        <f>'Price guide'!P26</f>
        <v>0.21</v>
      </c>
      <c r="K13" s="125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guide'!J13</f>
        <v>11.07496985346161</v>
      </c>
      <c r="I14" s="123"/>
      <c r="J14" s="125">
        <f>'Price guide'!P27</f>
        <v>0.25</v>
      </c>
      <c r="K14" s="125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/>
      <c r="E15" s="121"/>
      <c r="F15" s="122"/>
      <c r="G15" s="121"/>
      <c r="H15" s="123">
        <f>'Price guide'!I14</f>
        <v>10.35823292096128</v>
      </c>
      <c r="I15" s="123"/>
      <c r="J15" s="125">
        <f>'Price guide'!P28</f>
        <v>0.25</v>
      </c>
      <c r="K15" s="125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guide'!I15</f>
        <v>9.5285000000000029</v>
      </c>
      <c r="I16" s="123"/>
      <c r="J16" s="125">
        <f>'Price guide'!P29</f>
        <v>0.2</v>
      </c>
      <c r="K16" s="125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guide'!I16</f>
        <v>9.3775961538461541</v>
      </c>
      <c r="I17" s="123"/>
      <c r="J17" s="131">
        <f>'Price guide'!P$31</f>
        <v>0.19600000000000001</v>
      </c>
      <c r="K17" s="131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guide'!I17</f>
        <v>9.4127445652173929</v>
      </c>
      <c r="I18" s="123"/>
      <c r="J18" s="131">
        <f>'Price guide'!P$31</f>
        <v>0.19600000000000001</v>
      </c>
      <c r="K18" s="131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guide'!I18</f>
        <v>9.370566471571907</v>
      </c>
      <c r="I19" s="123"/>
      <c r="J19" s="131">
        <f>'Price guide'!P$31</f>
        <v>0.19600000000000001</v>
      </c>
      <c r="K19" s="131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guide'!I19</f>
        <v>9.4127445652173929</v>
      </c>
      <c r="I20" s="123"/>
      <c r="J20" s="131">
        <f>'Price guide'!P$31</f>
        <v>0.19600000000000001</v>
      </c>
      <c r="K20" s="131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guide'!I20</f>
        <v>9.5533382107023428</v>
      </c>
      <c r="I21" s="123"/>
      <c r="J21" s="131">
        <f>'Price guide'!P$31</f>
        <v>0.19600000000000001</v>
      </c>
      <c r="K21" s="131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guide'!J21</f>
        <v>11.0894925</v>
      </c>
      <c r="I22" s="123"/>
      <c r="J22" s="125">
        <f>'Price guide'!P$32</f>
        <v>0.19</v>
      </c>
      <c r="K22" s="125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guide'!J22</f>
        <v>11.257642500000001</v>
      </c>
      <c r="I23" s="123"/>
      <c r="J23" s="125">
        <f>'Price guide'!P$32</f>
        <v>0.19</v>
      </c>
      <c r="K23" s="125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guide'!J23</f>
        <v>11.4257925</v>
      </c>
      <c r="I24" s="123"/>
      <c r="J24" s="125">
        <f>'Price guide'!P$32</f>
        <v>0.19</v>
      </c>
      <c r="K24" s="125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guide'!J24</f>
        <v>11.0894925</v>
      </c>
      <c r="I25" s="123"/>
      <c r="J25" s="125">
        <f>'Price guide'!P$32</f>
        <v>0.19</v>
      </c>
      <c r="K25" s="125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guide'!J25</f>
        <v>11.0894925</v>
      </c>
      <c r="I26" s="123"/>
      <c r="J26" s="125">
        <f>'Price guide'!P$32</f>
        <v>0.19</v>
      </c>
      <c r="K26" s="125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guide'!J26</f>
        <v>11.173567500000001</v>
      </c>
      <c r="I27" s="123"/>
      <c r="J27" s="125">
        <f>'Price guide'!P$32</f>
        <v>0.19</v>
      </c>
      <c r="K27" s="125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guide'!J27</f>
        <v>11.4257925</v>
      </c>
      <c r="I28" s="123"/>
      <c r="J28" s="125">
        <f>'Price guide'!P$32</f>
        <v>0.19</v>
      </c>
      <c r="K28" s="125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guide'!J28</f>
        <v>11.341717500000001</v>
      </c>
      <c r="I29" s="123"/>
      <c r="J29" s="125">
        <f>'Price guide'!P$32</f>
        <v>0.19</v>
      </c>
      <c r="K29" s="125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guide'!J29</f>
        <v>11.5098675</v>
      </c>
      <c r="I30" s="123"/>
      <c r="J30" s="125">
        <f>'Price guide'!P$32</f>
        <v>0.19</v>
      </c>
      <c r="K30" s="125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guide'!J30</f>
        <v>11.341717500000001</v>
      </c>
      <c r="I31" s="123"/>
      <c r="J31" s="125">
        <f>'Price guide'!P$32</f>
        <v>0.19</v>
      </c>
      <c r="K31" s="125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guide'!J31</f>
        <v>11.341717500000001</v>
      </c>
      <c r="I32" s="123"/>
      <c r="J32" s="125">
        <f>'Price guide'!P$32</f>
        <v>0.19</v>
      </c>
      <c r="K32" s="125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guide'!J32</f>
        <v>11.173567500000001</v>
      </c>
      <c r="I33" s="123"/>
      <c r="J33" s="125">
        <f>'Price guide'!P$32</f>
        <v>0.19</v>
      </c>
      <c r="K33" s="125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guide'!J33</f>
        <v>11.257642500000001</v>
      </c>
      <c r="I34" s="123"/>
      <c r="J34" s="125">
        <f>'Price guide'!P$32</f>
        <v>0.19</v>
      </c>
      <c r="K34" s="125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guide'!J34</f>
        <v>11.5098675</v>
      </c>
      <c r="I35" s="123"/>
      <c r="J35" s="125">
        <f>'Price guide'!P$32</f>
        <v>0.19</v>
      </c>
      <c r="K35" s="125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guide'!J35</f>
        <v>11.4257925</v>
      </c>
      <c r="I36" s="123"/>
      <c r="J36" s="125">
        <f>'Price guide'!P$32</f>
        <v>0.19</v>
      </c>
      <c r="K36" s="125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guide'!I36</f>
        <v>9.6720426829268291</v>
      </c>
      <c r="I37" s="123"/>
      <c r="J37" s="125">
        <f>'Price guide'!P33</f>
        <v>0.23</v>
      </c>
      <c r="K37" s="125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guide'!I37</f>
        <v>10.047309917355374</v>
      </c>
      <c r="I38" s="123"/>
      <c r="J38" s="125">
        <f>'Price guide'!P$34</f>
        <v>0.21</v>
      </c>
      <c r="K38" s="125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guide'!I38</f>
        <v>0</v>
      </c>
      <c r="I39" s="123"/>
      <c r="J39" s="125">
        <f>'Price guide'!P$34</f>
        <v>0.21</v>
      </c>
      <c r="K39" s="125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guide'!J39</f>
        <v>11.906015163154205</v>
      </c>
      <c r="I40" s="123"/>
      <c r="J40" s="125">
        <f>'Price guide'!P35</f>
        <v>0.27</v>
      </c>
      <c r="K40" s="125"/>
      <c r="L40" s="126"/>
      <c r="M40" s="127" t="s">
        <v>122</v>
      </c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guide'!J40</f>
        <v>14.133007500000001</v>
      </c>
      <c r="I41" s="123"/>
      <c r="J41" s="125">
        <f>'Price guide'!P36</f>
        <v>0.22</v>
      </c>
      <c r="K41" s="125"/>
      <c r="L41" s="126"/>
      <c r="M41" s="127" t="s">
        <v>123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guide'!I41</f>
        <v>10.622158536585367</v>
      </c>
      <c r="I42" s="123"/>
      <c r="J42" s="125">
        <f>'Price guide'!P37</f>
        <v>0.23</v>
      </c>
      <c r="K42" s="125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guide'!I42</f>
        <v>8.8584000777805247</v>
      </c>
      <c r="I43" s="123"/>
      <c r="J43" s="125">
        <f>'Price guide'!P38</f>
        <v>0.21</v>
      </c>
      <c r="K43" s="125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guide'!I43</f>
        <v>9.075835685398939</v>
      </c>
      <c r="I44" s="123"/>
      <c r="J44" s="125">
        <f>'Price guide'!P39</f>
        <v>0.21</v>
      </c>
      <c r="K44" s="125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guide'!I44</f>
        <v>8.7364891304347854</v>
      </c>
      <c r="I45" s="123"/>
      <c r="J45" s="125">
        <f>'Price guide'!P40</f>
        <v>0.15</v>
      </c>
      <c r="K45" s="125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/>
      <c r="E46" s="121"/>
      <c r="F46" s="122"/>
      <c r="G46" s="121"/>
      <c r="H46" s="123">
        <f>'Price guide'!I45</f>
        <v>11.656000000000001</v>
      </c>
      <c r="I46" s="123"/>
      <c r="J46" s="125">
        <f>'Price guide'!P41</f>
        <v>0.25</v>
      </c>
      <c r="K46" s="125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/>
      <c r="E47" s="121"/>
      <c r="F47" s="122"/>
      <c r="G47" s="121"/>
      <c r="H47" s="123">
        <f>'Price guide'!I46</f>
        <v>8.938114611657431</v>
      </c>
      <c r="I47" s="123"/>
      <c r="J47" s="125">
        <f>'Price guide'!P42</f>
        <v>0.23</v>
      </c>
      <c r="K47" s="125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guide'!I47</f>
        <v>9.0024385645374743</v>
      </c>
      <c r="I48" s="123"/>
      <c r="J48" s="125">
        <f>'Price guide'!P43</f>
        <v>0.24</v>
      </c>
      <c r="K48" s="125"/>
      <c r="L48" s="126"/>
      <c r="M48" s="127"/>
    </row>
    <row r="49" spans="1:177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guide'!J48</f>
        <v>6.0901644791493617</v>
      </c>
      <c r="I49" s="123"/>
      <c r="J49" s="125">
        <f>'Price guide'!P44</f>
        <v>0.18</v>
      </c>
      <c r="K49" s="125"/>
      <c r="L49" s="126"/>
      <c r="M49" s="127" t="str">
        <f>'Price guide'!M48</f>
        <v>vat refund not possible</v>
      </c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</row>
    <row r="50" spans="1:177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guide'!J49</f>
        <v>12.301555844770469</v>
      </c>
      <c r="I50" s="123"/>
      <c r="J50" s="125">
        <f>'Price guide'!P45</f>
        <v>0.18</v>
      </c>
      <c r="K50" s="125"/>
      <c r="L50" s="126"/>
      <c r="M50" s="127" t="str">
        <f>'Price guide'!M49</f>
        <v>vat refund not possible</v>
      </c>
    </row>
    <row r="51" spans="1:177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guide'!I50</f>
        <v>9.7737187500000022</v>
      </c>
      <c r="I51" s="123"/>
      <c r="J51" s="125">
        <f>'Price guide'!P46</f>
        <v>0.2</v>
      </c>
      <c r="K51" s="125"/>
      <c r="L51" s="126"/>
      <c r="M51" s="127"/>
    </row>
    <row r="52" spans="1:177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guide'!I51</f>
        <v>9.6406000000000009</v>
      </c>
      <c r="I52" s="123"/>
      <c r="J52" s="125">
        <f>'Price guide'!P47</f>
        <v>0.2</v>
      </c>
      <c r="K52" s="125"/>
      <c r="L52" s="126"/>
      <c r="M52" s="127"/>
    </row>
    <row r="53" spans="1:177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guide'!I52</f>
        <v>9.6443057851239669</v>
      </c>
      <c r="I53" s="123"/>
      <c r="J53" s="125">
        <f>'Price guide'!P$48</f>
        <v>0.21</v>
      </c>
      <c r="K53" s="125"/>
      <c r="L53" s="126"/>
      <c r="M53" s="127" t="str">
        <f>'Price guide'!M52</f>
        <v>N-I, km 278, Burgos-Vitoria</v>
      </c>
    </row>
    <row r="54" spans="1:177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guide'!I53</f>
        <v>9.4983904958677705</v>
      </c>
      <c r="I54" s="123"/>
      <c r="J54" s="125">
        <f>'Price guide'!P$48</f>
        <v>0.21</v>
      </c>
      <c r="K54" s="125"/>
      <c r="L54" s="126"/>
      <c r="M54" s="127" t="str">
        <f>'Price guide'!M53</f>
        <v>N-II, km 775, Gerona - France</v>
      </c>
    </row>
    <row r="55" spans="1:177" s="102" customFormat="1">
      <c r="A55" s="120"/>
      <c r="B55" s="121"/>
      <c r="C55" s="121" t="str">
        <f>'Price guide'!C$54</f>
        <v>IRUN Cepsa</v>
      </c>
      <c r="D55" s="121"/>
      <c r="E55" s="121"/>
      <c r="F55" s="121"/>
      <c r="G55" s="122"/>
      <c r="H55" s="123">
        <f>'Price guide'!I54</f>
        <v>9.276043388429752</v>
      </c>
      <c r="I55" s="123"/>
      <c r="J55" s="125">
        <f>'Price guide'!P$48</f>
        <v>0.21</v>
      </c>
      <c r="K55" s="125"/>
      <c r="L55" s="126"/>
      <c r="M55" s="127"/>
    </row>
    <row r="56" spans="1:177" s="102" customFormat="1">
      <c r="A56" s="120" t="s">
        <v>40</v>
      </c>
      <c r="B56" s="121"/>
      <c r="C56" s="121" t="str">
        <f>'Price guide'!C55</f>
        <v>list price</v>
      </c>
      <c r="D56" s="121"/>
      <c r="E56" s="128"/>
      <c r="F56" s="122"/>
      <c r="G56" s="121"/>
      <c r="H56" s="123">
        <f>'Price guide'!I55</f>
        <v>10.903564866681606</v>
      </c>
      <c r="I56" s="123"/>
      <c r="J56" s="125">
        <f>'Price guide'!P49</f>
        <v>0.25</v>
      </c>
      <c r="K56" s="125"/>
      <c r="L56" s="126"/>
      <c r="M56" s="127"/>
    </row>
    <row r="57" spans="1:177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guide'!I56</f>
        <v>11.959065509558718</v>
      </c>
      <c r="I57" s="123"/>
      <c r="J57" s="125">
        <f>'Price guide'!P50</f>
        <v>0.08</v>
      </c>
      <c r="K57" s="125"/>
      <c r="L57" s="126"/>
      <c r="M57" s="127"/>
    </row>
    <row r="58" spans="1:177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guide'!I57</f>
        <v>12.133136542537088</v>
      </c>
      <c r="I58" s="123"/>
      <c r="J58" s="125">
        <f>'Price guide'!P51</f>
        <v>0.2</v>
      </c>
      <c r="K58" s="125"/>
      <c r="L58" s="129"/>
      <c r="M58" s="127" t="str">
        <f>'Price guide'!M57</f>
        <v>Junction 18/19 M6</v>
      </c>
    </row>
    <row r="59" spans="1:177" s="132" customFormat="1" ht="9">
      <c r="A59" s="149" t="s">
        <v>112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7" s="132" customFormat="1" ht="9">
      <c r="F60" s="134"/>
      <c r="H60" s="135"/>
      <c r="I60" s="135"/>
      <c r="J60" s="136"/>
      <c r="K60" s="136"/>
    </row>
    <row r="61" spans="1:177">
      <c r="J61" s="138"/>
      <c r="K61" s="138"/>
    </row>
    <row r="62" spans="1:177">
      <c r="J62" s="138"/>
      <c r="K62" s="138"/>
    </row>
    <row r="63" spans="1:177">
      <c r="J63" s="138"/>
      <c r="K63" s="138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E46" sqref="E46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bestFit="1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bestFit="1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1" t="s">
        <v>7</v>
      </c>
      <c r="B3" s="91"/>
      <c r="C3" s="151" t="s">
        <v>165</v>
      </c>
      <c r="D3" s="151"/>
      <c r="E3" s="91"/>
      <c r="F3" s="150" t="s">
        <v>108</v>
      </c>
      <c r="G3" s="150"/>
      <c r="H3" s="150"/>
      <c r="I3" s="92"/>
      <c r="J3" s="92" t="s">
        <v>80</v>
      </c>
      <c r="K3" s="92"/>
      <c r="L3" s="92"/>
      <c r="M3" s="91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guide'!H3</f>
        <v>10.614501666666667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guide'!H4</f>
        <v>10.257461666666666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guide'!H5</f>
        <v>10.547556666666667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guide'!H6</f>
        <v>10.406228333333335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guide'!H7</f>
        <v>9.937613333333335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guide'!H8</f>
        <v>10.257461666666666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guide'!H9</f>
        <v>10.718576859504134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guide'!H10</f>
        <v>10.718576859504134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guide'!H11</f>
        <v>9.8503340491529467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guide'!H12</f>
        <v>10.078543878353662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guide'!H13</f>
        <v>9.4063805803864007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 t="s">
        <v>100</v>
      </c>
      <c r="E15" s="121"/>
      <c r="F15" s="122">
        <f>'Price guide'!K14</f>
        <v>9.1920000000000002</v>
      </c>
      <c r="G15" s="121" t="s">
        <v>56</v>
      </c>
      <c r="H15" s="123">
        <f>'Price guide'!H14</f>
        <v>10.997036818614378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guide'!H15</f>
        <v>10.116133333333336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guide'!H16</f>
        <v>9.955923076923078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guide'!H17</f>
        <v>9.9932391304347838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guide'!H18</f>
        <v>9.9484598662207357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guide'!H19</f>
        <v>9.9932391304347838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guide'!H20</f>
        <v>10.142503344481606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guide'!H21</f>
        <v>9.8936084033613447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guide'!H22</f>
        <v>10.043625210084034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guide'!H23</f>
        <v>10.193642016806722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guide'!H24</f>
        <v>9.8936084033613447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guide'!H25</f>
        <v>9.8936084033613447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guide'!H26</f>
        <v>9.9686168067226895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guide'!H27</f>
        <v>10.193642016806722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guide'!H28</f>
        <v>10.118633613445379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guide'!H29</f>
        <v>10.268650420168068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guide'!H30</f>
        <v>10.118633613445379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guide'!H31</f>
        <v>10.118633613445379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guide'!H32</f>
        <v>9.9686168067226895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guide'!H33</f>
        <v>10.043625210084034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guide'!H34</f>
        <v>10.268650420168068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guide'!H35</f>
        <v>10.193642016806722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guide'!H36</f>
        <v>10.268528455284553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guide'!H37</f>
        <v>10.666938842975208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guide'!H38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guide'!H39</f>
        <v>9.9529705007775142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guide'!H40</f>
        <v>12.298857377049179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guide'!H41</f>
        <v>11.277239024390244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guide'!H42</f>
        <v>9.4047075937280944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guide'!H43</f>
        <v>9.6355527003117363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guide'!H44</f>
        <v>9.2752782608695679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11.656000000000001</v>
      </c>
      <c r="G46" s="121" t="s">
        <v>56</v>
      </c>
      <c r="H46" s="123">
        <f>'Price guide'!H45</f>
        <v>12.374838655961939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guide'!H46</f>
        <v>9.4893382127450767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guide'!H47</f>
        <v>9.5576290962903947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guide'!H48</f>
        <v>6.4657517860109666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guide'!H49</f>
        <v>13.06020665720145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guide'!H50</f>
        <v>10.376475000000001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guide'!H51</f>
        <v>10.235146666666667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guide'!H52</f>
        <v>10.239080991735538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guide'!H53</f>
        <v>10.084166942148761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guide'!C54</f>
        <v>IRUN Cepsa</v>
      </c>
      <c r="D55" s="121"/>
      <c r="E55" s="121"/>
      <c r="F55" s="122"/>
      <c r="G55" s="121"/>
      <c r="H55" s="123">
        <f>'Price guide'!H54</f>
        <v>9.8481074380165285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guide'!H55</f>
        <v>11.576000000000001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guide'!H56</f>
        <v>12.69659455704087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guide'!H57</f>
        <v>12.881400746795842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120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54" t="s">
        <v>121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78">
      <c r="I61" s="138"/>
      <c r="J61" s="138"/>
    </row>
    <row r="62" spans="1:178">
      <c r="I62" s="138"/>
      <c r="J62" s="138"/>
      <c r="N62" s="142"/>
      <c r="O62" s="142"/>
    </row>
    <row r="63" spans="1:178">
      <c r="A63" s="138"/>
      <c r="F63" s="138"/>
      <c r="I63" s="138"/>
      <c r="J63" s="138"/>
      <c r="N63" s="142"/>
      <c r="O63" s="14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workbookViewId="0">
      <selection activeCell="E46" sqref="E46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6384" width="9.140625" style="7"/>
  </cols>
  <sheetData>
    <row r="1" spans="1:14" ht="68.2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</row>
    <row r="2" spans="1:14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4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1.1491666666666667</v>
      </c>
      <c r="I3" s="17"/>
      <c r="J3" s="44"/>
      <c r="K3" s="21"/>
      <c r="L3" s="18"/>
      <c r="M3" s="20"/>
      <c r="N3" s="28">
        <f t="shared" ref="N3:N70" si="0">H3-J3</f>
        <v>1.1491666666666667</v>
      </c>
    </row>
    <row r="4" spans="1:14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1.1816666666666666</v>
      </c>
      <c r="I4" s="17"/>
      <c r="J4" s="43"/>
      <c r="K4" s="18"/>
      <c r="L4" s="18"/>
      <c r="M4" s="16"/>
      <c r="N4" s="28">
        <f t="shared" si="0"/>
        <v>1.1816666666666666</v>
      </c>
    </row>
    <row r="5" spans="1:14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</row>
    <row r="6" spans="1:14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1.1133333333333335</v>
      </c>
      <c r="I6" s="17"/>
      <c r="J6" s="43"/>
      <c r="K6" s="18"/>
      <c r="L6" s="18"/>
      <c r="M6" s="16"/>
      <c r="N6" s="28">
        <f t="shared" si="0"/>
        <v>1.1133333333333335</v>
      </c>
    </row>
    <row r="7" spans="1:14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1.1491666666666667</v>
      </c>
      <c r="I7" s="17"/>
      <c r="J7" s="44"/>
      <c r="K7" s="21"/>
      <c r="L7" s="18"/>
      <c r="M7" s="20"/>
      <c r="N7" s="28">
        <f t="shared" si="0"/>
        <v>1.1491666666666667</v>
      </c>
    </row>
    <row r="8" spans="1:14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>H8-J8</f>
        <v>0</v>
      </c>
    </row>
    <row r="9" spans="1:14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>H9-J9</f>
        <v>0</v>
      </c>
    </row>
    <row r="10" spans="1:14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1.2008264462809919</v>
      </c>
      <c r="I10" s="17"/>
      <c r="J10" s="44"/>
      <c r="K10" s="21"/>
      <c r="L10" s="18"/>
      <c r="M10" s="20"/>
      <c r="N10" s="28">
        <f t="shared" si="0"/>
        <v>1.2008264462809919</v>
      </c>
    </row>
    <row r="11" spans="1:14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1.2008264462809919</v>
      </c>
      <c r="I11" s="17"/>
      <c r="J11" s="43"/>
      <c r="K11" s="18"/>
      <c r="L11" s="18"/>
      <c r="M11" s="16"/>
      <c r="N11" s="28">
        <f t="shared" si="0"/>
        <v>1.2008264462809919</v>
      </c>
    </row>
    <row r="12" spans="1:14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4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4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</row>
    <row r="15" spans="1:14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1.1291221015408539</v>
      </c>
      <c r="I15" s="17"/>
      <c r="J15" s="43"/>
      <c r="K15" s="18"/>
      <c r="L15" s="18"/>
      <c r="M15" s="16"/>
      <c r="N15" s="28">
        <f t="shared" si="0"/>
        <v>1.1291221015408539</v>
      </c>
    </row>
    <row r="16" spans="1:14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1.0538181246231684</v>
      </c>
      <c r="I16" s="17"/>
      <c r="J16" s="44"/>
      <c r="K16" s="21"/>
      <c r="L16" s="18"/>
      <c r="M16" s="20"/>
      <c r="N16" s="28">
        <f t="shared" si="0"/>
        <v>1.0538181246231684</v>
      </c>
    </row>
    <row r="17" spans="1:14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1.2320229462933427</v>
      </c>
      <c r="I17" s="17"/>
      <c r="J17" s="43"/>
      <c r="K17" s="18"/>
      <c r="L17" s="18"/>
      <c r="M17" s="16"/>
      <c r="N17" s="28">
        <f t="shared" si="0"/>
        <v>1.2320229462933427</v>
      </c>
    </row>
    <row r="18" spans="1:14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4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4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1.1333333333333335</v>
      </c>
      <c r="I20" s="17"/>
      <c r="J20" s="44"/>
      <c r="K20" s="21"/>
      <c r="L20" s="18"/>
      <c r="M20" s="20"/>
      <c r="N20" s="28">
        <f t="shared" si="0"/>
        <v>1.1333333333333335</v>
      </c>
    </row>
    <row r="21" spans="1:14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1.1153846153846154</v>
      </c>
      <c r="I21" s="17"/>
      <c r="J21" s="43"/>
      <c r="K21" s="24"/>
      <c r="L21" s="24"/>
      <c r="M21" s="16"/>
      <c r="N21" s="28">
        <f t="shared" si="0"/>
        <v>1.1153846153846154</v>
      </c>
    </row>
    <row r="22" spans="1:14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</row>
    <row r="23" spans="1:14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14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1.1195652173913044</v>
      </c>
      <c r="I24" s="17"/>
      <c r="J24" s="44"/>
      <c r="K24" s="25"/>
      <c r="L24" s="24"/>
      <c r="M24" s="20"/>
      <c r="N24" s="28">
        <f t="shared" si="0"/>
        <v>1.1195652173913044</v>
      </c>
    </row>
    <row r="25" spans="1:14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14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</row>
    <row r="27" spans="1:14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4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1.1084033613445379</v>
      </c>
      <c r="I28" s="17"/>
      <c r="J28" s="44"/>
      <c r="K28" s="21"/>
      <c r="L28" s="18"/>
      <c r="M28" s="20"/>
      <c r="N28" s="28">
        <f t="shared" si="0"/>
        <v>1.1084033613445379</v>
      </c>
    </row>
    <row r="29" spans="1:14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1.1252100840336134</v>
      </c>
      <c r="I29" s="17"/>
      <c r="J29" s="43"/>
      <c r="K29" s="18"/>
      <c r="L29" s="18"/>
      <c r="M29" s="16"/>
      <c r="N29" s="28">
        <f t="shared" si="0"/>
        <v>1.1252100840336134</v>
      </c>
    </row>
    <row r="30" spans="1:14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1.142016806722689</v>
      </c>
      <c r="I30" s="17"/>
      <c r="J30" s="44"/>
      <c r="K30" s="21"/>
      <c r="L30" s="18"/>
      <c r="M30" s="20"/>
      <c r="N30" s="28">
        <f t="shared" si="0"/>
        <v>1.142016806722689</v>
      </c>
    </row>
    <row r="31" spans="1:14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1.1084033613445379</v>
      </c>
      <c r="I31" s="17"/>
      <c r="J31" s="43"/>
      <c r="K31" s="18"/>
      <c r="L31" s="18"/>
      <c r="M31" s="16"/>
      <c r="N31" s="28">
        <f t="shared" si="0"/>
        <v>1.1084033613445379</v>
      </c>
    </row>
    <row r="32" spans="1:14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1.1084033613445379</v>
      </c>
      <c r="I32" s="17"/>
      <c r="J32" s="44"/>
      <c r="K32" s="21"/>
      <c r="L32" s="18"/>
      <c r="M32" s="20"/>
      <c r="N32" s="28">
        <f t="shared" si="0"/>
        <v>1.1084033613445379</v>
      </c>
    </row>
    <row r="33" spans="1:14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1.1168067226890757</v>
      </c>
      <c r="I33" s="17"/>
      <c r="J33" s="43"/>
      <c r="K33" s="18"/>
      <c r="L33" s="18"/>
      <c r="M33" s="16"/>
      <c r="N33" s="28">
        <f t="shared" si="0"/>
        <v>1.1168067226890757</v>
      </c>
    </row>
    <row r="34" spans="1:14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1.142016806722689</v>
      </c>
      <c r="I34" s="17"/>
      <c r="J34" s="44"/>
      <c r="K34" s="21"/>
      <c r="L34" s="18"/>
      <c r="M34" s="20"/>
      <c r="N34" s="28">
        <f t="shared" si="0"/>
        <v>1.142016806722689</v>
      </c>
    </row>
    <row r="35" spans="1:14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1.1336134453781512</v>
      </c>
      <c r="I35" s="17"/>
      <c r="J35" s="43"/>
      <c r="K35" s="18"/>
      <c r="L35" s="18"/>
      <c r="M35" s="16"/>
      <c r="N35" s="28">
        <f t="shared" si="0"/>
        <v>1.1336134453781512</v>
      </c>
    </row>
    <row r="36" spans="1:14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1.150420168067227</v>
      </c>
      <c r="I36" s="17"/>
      <c r="J36" s="44"/>
      <c r="K36" s="21"/>
      <c r="L36" s="18"/>
      <c r="M36" s="20"/>
      <c r="N36" s="28">
        <f t="shared" si="0"/>
        <v>1.150420168067227</v>
      </c>
    </row>
    <row r="37" spans="1:14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1.1336134453781512</v>
      </c>
      <c r="I37" s="17"/>
      <c r="J37" s="43"/>
      <c r="K37" s="18"/>
      <c r="L37" s="18"/>
      <c r="M37" s="16"/>
      <c r="N37" s="28">
        <f t="shared" si="0"/>
        <v>1.1336134453781512</v>
      </c>
    </row>
    <row r="38" spans="1:14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1.1336134453781512</v>
      </c>
      <c r="I38" s="17"/>
      <c r="J38" s="44"/>
      <c r="K38" s="21"/>
      <c r="L38" s="18"/>
      <c r="M38" s="20"/>
      <c r="N38" s="28">
        <f t="shared" si="0"/>
        <v>1.1336134453781512</v>
      </c>
    </row>
    <row r="39" spans="1:14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1.1168067226890757</v>
      </c>
      <c r="I39" s="17"/>
      <c r="J39" s="43"/>
      <c r="K39" s="18"/>
      <c r="L39" s="18"/>
      <c r="M39" s="16"/>
      <c r="N39" s="28">
        <f t="shared" si="0"/>
        <v>1.1168067226890757</v>
      </c>
    </row>
    <row r="40" spans="1:14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1.1252100840336134</v>
      </c>
      <c r="I40" s="17"/>
      <c r="J40" s="44"/>
      <c r="K40" s="21"/>
      <c r="L40" s="18"/>
      <c r="M40" s="20"/>
      <c r="N40" s="28">
        <f t="shared" si="0"/>
        <v>1.1252100840336134</v>
      </c>
    </row>
    <row r="41" spans="1:14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1.150420168067227</v>
      </c>
      <c r="I41" s="17"/>
      <c r="J41" s="43"/>
      <c r="K41" s="18"/>
      <c r="L41" s="18"/>
      <c r="M41" s="16"/>
      <c r="N41" s="28">
        <f t="shared" si="0"/>
        <v>1.150420168067227</v>
      </c>
    </row>
    <row r="42" spans="1:14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1.142016806722689</v>
      </c>
      <c r="I42" s="17"/>
      <c r="J42" s="44"/>
      <c r="K42" s="21"/>
      <c r="L42" s="18"/>
      <c r="M42" s="20"/>
      <c r="N42" s="28">
        <f t="shared" si="0"/>
        <v>1.142016806722689</v>
      </c>
    </row>
    <row r="43" spans="1:14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4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</row>
    <row r="45" spans="1:14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</row>
    <row r="46" spans="1:14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</row>
    <row r="47" spans="1:14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4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1.1150538315905796</v>
      </c>
      <c r="I48" s="17"/>
      <c r="J48" s="44"/>
      <c r="K48" s="21"/>
      <c r="L48" s="18"/>
      <c r="M48" s="20"/>
      <c r="N48" s="28">
        <f t="shared" si="0"/>
        <v>1.1150538315905796</v>
      </c>
    </row>
    <row r="49" spans="1:14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4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>H50-J50</f>
        <v>1.2634146341463415</v>
      </c>
    </row>
    <row r="51" spans="1:14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1.0536306961380344</v>
      </c>
      <c r="I51" s="17"/>
      <c r="J51" s="44"/>
      <c r="K51" s="21"/>
      <c r="L51" s="18"/>
      <c r="M51" s="20"/>
      <c r="N51" s="28">
        <f t="shared" si="0"/>
        <v>1.0536306961380344</v>
      </c>
    </row>
    <row r="52" spans="1:14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1.0794927963602663</v>
      </c>
      <c r="I52" s="17"/>
      <c r="J52" s="43"/>
      <c r="K52" s="18"/>
      <c r="L52" s="18"/>
      <c r="M52" s="16"/>
      <c r="N52" s="28">
        <f t="shared" si="0"/>
        <v>1.0794927963602663</v>
      </c>
    </row>
    <row r="53" spans="1:14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</row>
    <row r="54" spans="1:14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1.3863812072554267</v>
      </c>
      <c r="I54" s="17"/>
      <c r="J54" s="43"/>
      <c r="K54" s="18"/>
      <c r="L54" s="18"/>
      <c r="M54" s="16"/>
      <c r="N54" s="28">
        <f t="shared" si="0"/>
        <v>1.3863812072554267</v>
      </c>
    </row>
    <row r="55" spans="1:14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1.0631120560996052</v>
      </c>
      <c r="I55" s="17"/>
      <c r="J55" s="44"/>
      <c r="K55" s="21"/>
      <c r="L55" s="18"/>
      <c r="M55" s="20"/>
      <c r="N55" s="28">
        <f t="shared" si="0"/>
        <v>1.0631120560996052</v>
      </c>
    </row>
    <row r="56" spans="1:14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1.0707628384820069</v>
      </c>
      <c r="I56" s="17"/>
      <c r="J56" s="43"/>
      <c r="K56" s="18"/>
      <c r="L56" s="18"/>
      <c r="M56" s="16"/>
      <c r="N56" s="28">
        <f t="shared" si="0"/>
        <v>1.0707628384820069</v>
      </c>
    </row>
    <row r="57" spans="1:14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0.72437281940521692</v>
      </c>
      <c r="I57" s="17"/>
      <c r="J57" s="43"/>
      <c r="K57" s="18"/>
      <c r="L57" s="18"/>
      <c r="M57" s="16"/>
      <c r="N57" s="28">
        <f>H57-J57</f>
        <v>0.72437281940521692</v>
      </c>
    </row>
    <row r="58" spans="1:14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</row>
    <row r="59" spans="1:14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1.1625000000000001</v>
      </c>
      <c r="I59" s="17"/>
      <c r="J59" s="44"/>
      <c r="K59" s="21"/>
      <c r="L59" s="18"/>
      <c r="M59" s="20"/>
      <c r="N59" s="28">
        <f t="shared" si="0"/>
        <v>1.1625000000000001</v>
      </c>
    </row>
    <row r="60" spans="1:14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1.1466666666666667</v>
      </c>
      <c r="I60" s="17"/>
      <c r="J60" s="43"/>
      <c r="K60" s="18"/>
      <c r="L60" s="18"/>
      <c r="M60" s="16"/>
      <c r="N60" s="28">
        <f t="shared" si="0"/>
        <v>1.1466666666666667</v>
      </c>
    </row>
    <row r="61" spans="1:14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1.1471074380165289</v>
      </c>
      <c r="I61" s="17"/>
      <c r="J61" s="44"/>
      <c r="K61" s="21"/>
      <c r="L61" s="18"/>
      <c r="M61" s="20"/>
      <c r="N61" s="28">
        <f t="shared" si="0"/>
        <v>1.1471074380165289</v>
      </c>
    </row>
    <row r="62" spans="1:14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1.1297520661157026</v>
      </c>
      <c r="I62" s="17"/>
      <c r="J62" s="43"/>
      <c r="K62" s="18"/>
      <c r="L62" s="18"/>
      <c r="M62" s="16"/>
      <c r="N62" s="28">
        <f t="shared" si="0"/>
        <v>1.1297520661157026</v>
      </c>
    </row>
    <row r="63" spans="1:14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1.1033057851239669</v>
      </c>
      <c r="I63" s="17"/>
      <c r="J63" s="43"/>
      <c r="K63" s="18"/>
      <c r="L63" s="18"/>
      <c r="M63" s="16"/>
      <c r="N63" s="28">
        <f t="shared" si="0"/>
        <v>1.1033057851239669</v>
      </c>
    </row>
    <row r="64" spans="1:14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si="0"/>
        <v>0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1.2968855030248712</v>
      </c>
      <c r="I66" s="17"/>
      <c r="J66" s="44"/>
      <c r="K66" s="21"/>
      <c r="L66" s="21"/>
      <c r="M66" s="20"/>
      <c r="N66" s="28">
        <f t="shared" si="0"/>
        <v>1.2968855030248712</v>
      </c>
    </row>
    <row r="67" spans="1:2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0"/>
        <v>0</v>
      </c>
    </row>
    <row r="68" spans="1:2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0"/>
        <v>0</v>
      </c>
    </row>
    <row r="69" spans="1:2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1.422428249724498</v>
      </c>
      <c r="I69" s="17"/>
      <c r="J69" s="43"/>
      <c r="K69" s="18"/>
      <c r="L69" s="18"/>
      <c r="M69" s="16"/>
      <c r="N69" s="28">
        <f t="shared" si="0"/>
        <v>1.422428249724498</v>
      </c>
    </row>
    <row r="70" spans="1:2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1.4431325058028055</v>
      </c>
      <c r="I70" s="17"/>
      <c r="J70" s="44"/>
      <c r="K70" s="25"/>
      <c r="L70" s="25"/>
      <c r="M70" s="20"/>
      <c r="N70" s="28">
        <f t="shared" si="0"/>
        <v>1.4431325058028055</v>
      </c>
    </row>
    <row r="71" spans="1:26">
      <c r="H71" s="3"/>
      <c r="I71" s="7"/>
      <c r="J71" s="3"/>
    </row>
    <row r="72" spans="1:26">
      <c r="H72" s="3"/>
      <c r="I72" s="7"/>
      <c r="J72" s="3"/>
    </row>
    <row r="74" spans="1:26">
      <c r="H74" s="3"/>
      <c r="I74" s="7"/>
      <c r="J74" s="3"/>
    </row>
    <row r="75" spans="1:26">
      <c r="H75" s="3"/>
      <c r="I75" s="7"/>
      <c r="J75" s="3"/>
    </row>
    <row r="76" spans="1:26">
      <c r="A76" s="3"/>
      <c r="B76" s="3"/>
      <c r="F76" s="3"/>
      <c r="H76" s="3"/>
      <c r="I76" s="7"/>
      <c r="J76" s="3"/>
      <c r="L76" s="3"/>
    </row>
    <row r="78" spans="1:2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8"/>
  <sheetViews>
    <sheetView workbookViewId="0">
      <selection activeCell="E46" sqref="E46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36" width="9.140625" style="7"/>
    <col min="137" max="16384" width="9.140625" style="3"/>
  </cols>
  <sheetData>
    <row r="1" spans="1:136" s="14" customFormat="1" ht="66.7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136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36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1.1491666666666667</v>
      </c>
      <c r="I3" s="17"/>
      <c r="J3" s="44"/>
      <c r="K3" s="21"/>
      <c r="L3" s="18"/>
      <c r="M3" s="20"/>
      <c r="N3" s="28">
        <f t="shared" ref="N3:N63" si="0">H3-J3</f>
        <v>1.1491666666666667</v>
      </c>
    </row>
    <row r="4" spans="1:136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1.1816666666666666</v>
      </c>
      <c r="I4" s="17"/>
      <c r="J4" s="43"/>
      <c r="K4" s="18"/>
      <c r="L4" s="18"/>
      <c r="M4" s="16"/>
      <c r="N4" s="28">
        <f t="shared" si="0"/>
        <v>1.1816666666666666</v>
      </c>
    </row>
    <row r="5" spans="1:136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1.1133333333333335</v>
      </c>
      <c r="I6" s="17"/>
      <c r="J6" s="43"/>
      <c r="K6" s="18"/>
      <c r="L6" s="18"/>
      <c r="M6" s="16"/>
      <c r="N6" s="28">
        <f t="shared" si="0"/>
        <v>1.1133333333333335</v>
      </c>
    </row>
    <row r="7" spans="1:136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1.1491666666666667</v>
      </c>
      <c r="I7" s="17"/>
      <c r="J7" s="44"/>
      <c r="K7" s="21"/>
      <c r="L7" s="18"/>
      <c r="M7" s="20"/>
      <c r="N7" s="28">
        <f t="shared" si="0"/>
        <v>1.1491666666666667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1.2008264462809919</v>
      </c>
      <c r="I10" s="17"/>
      <c r="J10" s="44"/>
      <c r="K10" s="21"/>
      <c r="L10" s="18"/>
      <c r="M10" s="20"/>
      <c r="N10" s="28">
        <f t="shared" si="0"/>
        <v>1.2008264462809919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1.2008264462809919</v>
      </c>
      <c r="I11" s="17"/>
      <c r="J11" s="43"/>
      <c r="K11" s="18"/>
      <c r="L11" s="18"/>
      <c r="M11" s="16"/>
      <c r="N11" s="28">
        <f t="shared" si="0"/>
        <v>1.2008264462809919</v>
      </c>
    </row>
    <row r="12" spans="1:136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36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36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1.1291221015408539</v>
      </c>
      <c r="I15" s="17"/>
      <c r="J15" s="43"/>
      <c r="K15" s="18"/>
      <c r="L15" s="18"/>
      <c r="M15" s="16"/>
      <c r="N15" s="28">
        <f t="shared" si="0"/>
        <v>1.1291221015408539</v>
      </c>
    </row>
    <row r="16" spans="1:136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1.0538181246231684</v>
      </c>
      <c r="I16" s="17"/>
      <c r="J16" s="44"/>
      <c r="K16" s="21"/>
      <c r="L16" s="18"/>
      <c r="M16" s="20"/>
      <c r="N16" s="28">
        <f t="shared" si="0"/>
        <v>1.0538181246231684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1.2320229462933427</v>
      </c>
      <c r="I17" s="17"/>
      <c r="J17" s="43"/>
      <c r="K17" s="18"/>
      <c r="L17" s="18"/>
      <c r="M17" s="16"/>
      <c r="N17" s="28">
        <f t="shared" si="0"/>
        <v>1.2320229462933427</v>
      </c>
    </row>
    <row r="18" spans="1:136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36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36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1.1333333333333335</v>
      </c>
      <c r="I20" s="17"/>
      <c r="J20" s="44"/>
      <c r="K20" s="21"/>
      <c r="L20" s="18"/>
      <c r="M20" s="20"/>
      <c r="N20" s="28">
        <f t="shared" si="0"/>
        <v>1.1333333333333335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1.1153846153846154</v>
      </c>
      <c r="I21" s="17"/>
      <c r="J21" s="43"/>
      <c r="K21" s="24"/>
      <c r="L21" s="24"/>
      <c r="M21" s="16"/>
      <c r="N21" s="28">
        <f t="shared" si="0"/>
        <v>1.1153846153846154</v>
      </c>
    </row>
    <row r="22" spans="1:136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136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136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1.1195652173913044</v>
      </c>
      <c r="I24" s="17"/>
      <c r="J24" s="44"/>
      <c r="K24" s="25"/>
      <c r="L24" s="24"/>
      <c r="M24" s="20"/>
      <c r="N24" s="28">
        <f t="shared" si="0"/>
        <v>1.1195652173913044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</row>
    <row r="25" spans="1:136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136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</row>
    <row r="27" spans="1:136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36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1.1084033613445379</v>
      </c>
      <c r="I28" s="17"/>
      <c r="J28" s="44"/>
      <c r="K28" s="21"/>
      <c r="L28" s="18"/>
      <c r="M28" s="20"/>
      <c r="N28" s="28">
        <f t="shared" si="0"/>
        <v>1.1084033613445379</v>
      </c>
    </row>
    <row r="29" spans="1:136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1.1252100840336134</v>
      </c>
      <c r="I29" s="17"/>
      <c r="J29" s="43"/>
      <c r="K29" s="18"/>
      <c r="L29" s="18"/>
      <c r="M29" s="16"/>
      <c r="N29" s="28">
        <f t="shared" si="0"/>
        <v>1.1252100840336134</v>
      </c>
    </row>
    <row r="30" spans="1:136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1.142016806722689</v>
      </c>
      <c r="I30" s="17"/>
      <c r="J30" s="44"/>
      <c r="K30" s="21"/>
      <c r="L30" s="18"/>
      <c r="M30" s="20"/>
      <c r="N30" s="28">
        <f t="shared" si="0"/>
        <v>1.142016806722689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1.1084033613445379</v>
      </c>
      <c r="I31" s="17"/>
      <c r="J31" s="43"/>
      <c r="K31" s="18"/>
      <c r="L31" s="18"/>
      <c r="M31" s="16"/>
      <c r="N31" s="28">
        <f t="shared" si="0"/>
        <v>1.1084033613445379</v>
      </c>
    </row>
    <row r="32" spans="1:136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1.1084033613445379</v>
      </c>
      <c r="I32" s="17"/>
      <c r="J32" s="44"/>
      <c r="K32" s="21"/>
      <c r="L32" s="18"/>
      <c r="M32" s="20"/>
      <c r="N32" s="28">
        <f t="shared" si="0"/>
        <v>1.1084033613445379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1.1168067226890757</v>
      </c>
      <c r="I33" s="17"/>
      <c r="J33" s="43"/>
      <c r="K33" s="18"/>
      <c r="L33" s="18"/>
      <c r="M33" s="16"/>
      <c r="N33" s="28">
        <f t="shared" si="0"/>
        <v>1.1168067226890757</v>
      </c>
    </row>
    <row r="34" spans="1:136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1.142016806722689</v>
      </c>
      <c r="I34" s="17"/>
      <c r="J34" s="44"/>
      <c r="K34" s="21"/>
      <c r="L34" s="18"/>
      <c r="M34" s="20"/>
      <c r="N34" s="28">
        <f t="shared" si="0"/>
        <v>1.142016806722689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1.1336134453781512</v>
      </c>
      <c r="I35" s="17"/>
      <c r="J35" s="43"/>
      <c r="K35" s="18"/>
      <c r="L35" s="18"/>
      <c r="M35" s="16"/>
      <c r="N35" s="28">
        <f t="shared" si="0"/>
        <v>1.1336134453781512</v>
      </c>
    </row>
    <row r="36" spans="1:136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1.150420168067227</v>
      </c>
      <c r="I36" s="17"/>
      <c r="J36" s="44"/>
      <c r="K36" s="21"/>
      <c r="L36" s="18"/>
      <c r="M36" s="20"/>
      <c r="N36" s="28">
        <f t="shared" si="0"/>
        <v>1.150420168067227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1.1336134453781512</v>
      </c>
      <c r="I37" s="17"/>
      <c r="J37" s="43"/>
      <c r="K37" s="18"/>
      <c r="L37" s="18"/>
      <c r="M37" s="16"/>
      <c r="N37" s="28">
        <f t="shared" si="0"/>
        <v>1.1336134453781512</v>
      </c>
    </row>
    <row r="38" spans="1:136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1.1336134453781512</v>
      </c>
      <c r="I38" s="17"/>
      <c r="J38" s="44"/>
      <c r="K38" s="21"/>
      <c r="L38" s="18"/>
      <c r="M38" s="20"/>
      <c r="N38" s="28">
        <f t="shared" si="0"/>
        <v>1.1336134453781512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1.1168067226890757</v>
      </c>
      <c r="I39" s="17"/>
      <c r="J39" s="43"/>
      <c r="K39" s="18"/>
      <c r="L39" s="18"/>
      <c r="M39" s="16"/>
      <c r="N39" s="28">
        <f t="shared" si="0"/>
        <v>1.1168067226890757</v>
      </c>
    </row>
    <row r="40" spans="1:136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1.1252100840336134</v>
      </c>
      <c r="I40" s="17"/>
      <c r="J40" s="44"/>
      <c r="K40" s="21"/>
      <c r="L40" s="18"/>
      <c r="M40" s="20"/>
      <c r="N40" s="28">
        <f t="shared" si="0"/>
        <v>1.1252100840336134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1.150420168067227</v>
      </c>
      <c r="I41" s="17"/>
      <c r="J41" s="43"/>
      <c r="K41" s="18"/>
      <c r="L41" s="18"/>
      <c r="M41" s="16"/>
      <c r="N41" s="28">
        <f t="shared" si="0"/>
        <v>1.150420168067227</v>
      </c>
    </row>
    <row r="42" spans="1:136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1.142016806722689</v>
      </c>
      <c r="I42" s="17"/>
      <c r="J42" s="44"/>
      <c r="K42" s="21"/>
      <c r="L42" s="18"/>
      <c r="M42" s="20"/>
      <c r="N42" s="28">
        <f t="shared" si="0"/>
        <v>1.142016806722689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36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36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1.1150538315905796</v>
      </c>
      <c r="I48" s="17"/>
      <c r="J48" s="44"/>
      <c r="K48" s="21"/>
      <c r="L48" s="18"/>
      <c r="M48" s="20"/>
      <c r="N48" s="28">
        <f t="shared" si="0"/>
        <v>1.1150538315905796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36" s="9" customFormat="1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1.0536306961380344</v>
      </c>
      <c r="I51" s="17"/>
      <c r="J51" s="44"/>
      <c r="K51" s="21"/>
      <c r="L51" s="18"/>
      <c r="M51" s="20"/>
      <c r="N51" s="28">
        <f t="shared" si="0"/>
        <v>1.0536306961380344</v>
      </c>
    </row>
    <row r="52" spans="1:136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1.0794927963602663</v>
      </c>
      <c r="I52" s="17"/>
      <c r="J52" s="43"/>
      <c r="K52" s="18"/>
      <c r="L52" s="18"/>
      <c r="M52" s="16"/>
      <c r="N52" s="28">
        <f t="shared" si="0"/>
        <v>1.0794927963602663</v>
      </c>
    </row>
    <row r="53" spans="1:136" s="9" customFormat="1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1.3863812072554267</v>
      </c>
      <c r="I54" s="17"/>
      <c r="J54" s="43"/>
      <c r="K54" s="18"/>
      <c r="L54" s="18"/>
      <c r="M54" s="16"/>
      <c r="N54" s="28">
        <f t="shared" si="0"/>
        <v>1.3863812072554267</v>
      </c>
    </row>
    <row r="55" spans="1:136" s="9" customFormat="1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1.0631120560996052</v>
      </c>
      <c r="I55" s="17"/>
      <c r="J55" s="44"/>
      <c r="K55" s="21"/>
      <c r="L55" s="18"/>
      <c r="M55" s="20"/>
      <c r="N55" s="28">
        <f t="shared" si="0"/>
        <v>1.0631120560996052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1.0707628384820069</v>
      </c>
      <c r="I56" s="17"/>
      <c r="J56" s="43"/>
      <c r="K56" s="18"/>
      <c r="L56" s="18"/>
      <c r="M56" s="16"/>
      <c r="N56" s="28">
        <f t="shared" si="0"/>
        <v>1.0707628384820069</v>
      </c>
    </row>
    <row r="57" spans="1:136" s="7" customFormat="1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0.72437281940521692</v>
      </c>
      <c r="I57" s="17"/>
      <c r="J57" s="43"/>
      <c r="K57" s="18"/>
      <c r="L57" s="18"/>
      <c r="M57" s="16"/>
      <c r="N57" s="28">
        <f>H57-J57</f>
        <v>0.72437281940521692</v>
      </c>
    </row>
    <row r="58" spans="1:136" s="9" customFormat="1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1.1625000000000001</v>
      </c>
      <c r="I59" s="17"/>
      <c r="J59" s="44"/>
      <c r="K59" s="21"/>
      <c r="L59" s="18"/>
      <c r="M59" s="20"/>
      <c r="N59" s="28">
        <f t="shared" si="0"/>
        <v>1.1625000000000001</v>
      </c>
    </row>
    <row r="60" spans="1:136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1.1466666666666667</v>
      </c>
      <c r="I60" s="17"/>
      <c r="J60" s="43"/>
      <c r="K60" s="18"/>
      <c r="L60" s="18"/>
      <c r="M60" s="16"/>
      <c r="N60" s="28">
        <f t="shared" si="0"/>
        <v>1.1466666666666667</v>
      </c>
    </row>
    <row r="61" spans="1:136" s="9" customFormat="1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1.1471074380165289</v>
      </c>
      <c r="I61" s="17"/>
      <c r="J61" s="44"/>
      <c r="K61" s="21"/>
      <c r="L61" s="18"/>
      <c r="M61" s="20"/>
      <c r="N61" s="28">
        <f t="shared" si="0"/>
        <v>1.1471074380165289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</row>
    <row r="62" spans="1:136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1.1297520661157026</v>
      </c>
      <c r="I62" s="17"/>
      <c r="J62" s="43"/>
      <c r="K62" s="18"/>
      <c r="L62" s="18"/>
      <c r="M62" s="16"/>
      <c r="N62" s="28">
        <f t="shared" si="0"/>
        <v>1.1297520661157026</v>
      </c>
    </row>
    <row r="63" spans="1:136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1.1033057851239669</v>
      </c>
      <c r="I63" s="17"/>
      <c r="J63" s="43"/>
      <c r="K63" s="18"/>
      <c r="L63" s="18"/>
      <c r="M63" s="16"/>
      <c r="N63" s="28">
        <f t="shared" si="0"/>
        <v>1.1033057851239669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</row>
    <row r="64" spans="1:136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ref="N64:N70" si="1">H64-J64</f>
        <v>0</v>
      </c>
    </row>
    <row r="65" spans="1:13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13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1.2968855030248712</v>
      </c>
      <c r="I66" s="17"/>
      <c r="J66" s="44"/>
      <c r="K66" s="21"/>
      <c r="L66" s="21"/>
      <c r="M66" s="20"/>
      <c r="N66" s="28">
        <f t="shared" si="1"/>
        <v>1.2968855030248712</v>
      </c>
    </row>
    <row r="67" spans="1:13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13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13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1.422428249724498</v>
      </c>
      <c r="I69" s="17"/>
      <c r="J69" s="43"/>
      <c r="K69" s="18"/>
      <c r="L69" s="18"/>
      <c r="M69" s="16"/>
      <c r="N69" s="28">
        <f t="shared" si="1"/>
        <v>1.422428249724498</v>
      </c>
    </row>
    <row r="70" spans="1:13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1.4431325058028055</v>
      </c>
      <c r="I70" s="17"/>
      <c r="J70" s="44"/>
      <c r="K70" s="25"/>
      <c r="L70" s="25"/>
      <c r="M70" s="20"/>
      <c r="N70" s="28">
        <f t="shared" si="1"/>
        <v>1.4431325058028055</v>
      </c>
    </row>
    <row r="71" spans="1:136" s="9" customFormat="1">
      <c r="A71" s="26"/>
      <c r="B71" s="7"/>
      <c r="C71" s="3"/>
      <c r="D71" s="3"/>
      <c r="E71" s="7"/>
      <c r="F71" s="5"/>
      <c r="G71" s="3"/>
      <c r="H71" s="3"/>
      <c r="I71" s="7"/>
      <c r="J71" s="3"/>
      <c r="K71" s="3"/>
      <c r="L71" s="7"/>
      <c r="M71" s="3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1:136">
      <c r="H72" s="3"/>
      <c r="I72" s="7"/>
      <c r="J72" s="3"/>
    </row>
    <row r="74" spans="1:136">
      <c r="H74" s="3"/>
      <c r="I74" s="7"/>
      <c r="J74" s="3"/>
    </row>
    <row r="75" spans="1:136">
      <c r="H75" s="3"/>
      <c r="I75" s="7"/>
      <c r="J75" s="3"/>
    </row>
    <row r="76" spans="1:136">
      <c r="A76" s="3"/>
      <c r="B76" s="3"/>
      <c r="F76" s="3"/>
      <c r="H76" s="3"/>
      <c r="I76" s="7"/>
      <c r="J76" s="3"/>
      <c r="L76" s="3"/>
    </row>
    <row r="78" spans="1:13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78"/>
  <sheetViews>
    <sheetView workbookViewId="0">
      <selection activeCell="E46" sqref="E46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217" width="9.140625" style="7"/>
    <col min="218" max="16384" width="9.140625" style="3"/>
  </cols>
  <sheetData>
    <row r="1" spans="1:217" s="14" customFormat="1" ht="67.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</row>
    <row r="2" spans="1:217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217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1.1491666666666667</v>
      </c>
      <c r="I3" s="17"/>
      <c r="J3" s="44"/>
      <c r="K3" s="21"/>
      <c r="L3" s="18"/>
      <c r="M3" s="20"/>
      <c r="N3" s="28">
        <f t="shared" ref="N3:N63" si="0">H3-J3</f>
        <v>1.1491666666666667</v>
      </c>
    </row>
    <row r="4" spans="1:217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1.1816666666666666</v>
      </c>
      <c r="I4" s="17"/>
      <c r="J4" s="43"/>
      <c r="K4" s="18"/>
      <c r="L4" s="18"/>
      <c r="M4" s="16"/>
      <c r="N4" s="28">
        <f t="shared" si="0"/>
        <v>1.1816666666666666</v>
      </c>
    </row>
    <row r="5" spans="1:217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1.1133333333333335</v>
      </c>
      <c r="I6" s="17"/>
      <c r="J6" s="43"/>
      <c r="K6" s="18"/>
      <c r="L6" s="18"/>
      <c r="M6" s="16"/>
      <c r="N6" s="28">
        <f t="shared" si="0"/>
        <v>1.1133333333333335</v>
      </c>
    </row>
    <row r="7" spans="1:217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1.1491666666666667</v>
      </c>
      <c r="I7" s="17"/>
      <c r="J7" s="44"/>
      <c r="K7" s="21"/>
      <c r="L7" s="18"/>
      <c r="M7" s="20"/>
      <c r="N7" s="28">
        <f t="shared" si="0"/>
        <v>1.1491666666666667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1.2008264462809919</v>
      </c>
      <c r="I10" s="17"/>
      <c r="J10" s="44"/>
      <c r="K10" s="21"/>
      <c r="L10" s="18"/>
      <c r="M10" s="20"/>
      <c r="N10" s="28">
        <f t="shared" si="0"/>
        <v>1.2008264462809919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1.2008264462809919</v>
      </c>
      <c r="I11" s="17"/>
      <c r="J11" s="43"/>
      <c r="K11" s="18"/>
      <c r="L11" s="18"/>
      <c r="M11" s="16"/>
      <c r="N11" s="28">
        <f t="shared" si="0"/>
        <v>1.2008264462809919</v>
      </c>
    </row>
    <row r="12" spans="1:217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217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217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1.1291221015408539</v>
      </c>
      <c r="I15" s="17"/>
      <c r="J15" s="43"/>
      <c r="K15" s="18"/>
      <c r="L15" s="18"/>
      <c r="M15" s="16"/>
      <c r="N15" s="28">
        <f t="shared" si="0"/>
        <v>1.1291221015408539</v>
      </c>
    </row>
    <row r="16" spans="1:217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1.0538181246231684</v>
      </c>
      <c r="I16" s="17"/>
      <c r="J16" s="44"/>
      <c r="K16" s="21"/>
      <c r="L16" s="18"/>
      <c r="M16" s="20"/>
      <c r="N16" s="28">
        <f t="shared" si="0"/>
        <v>1.0538181246231684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1.2320229462933427</v>
      </c>
      <c r="I17" s="17"/>
      <c r="J17" s="43"/>
      <c r="K17" s="18"/>
      <c r="L17" s="18"/>
      <c r="M17" s="16"/>
      <c r="N17" s="28">
        <f t="shared" si="0"/>
        <v>1.2320229462933427</v>
      </c>
    </row>
    <row r="18" spans="1:217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217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217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1.1333333333333335</v>
      </c>
      <c r="I20" s="17"/>
      <c r="J20" s="44"/>
      <c r="K20" s="21"/>
      <c r="L20" s="18"/>
      <c r="M20" s="20"/>
      <c r="N20" s="28">
        <f t="shared" si="0"/>
        <v>1.1333333333333335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1.1153846153846154</v>
      </c>
      <c r="I21" s="17"/>
      <c r="J21" s="43"/>
      <c r="K21" s="24"/>
      <c r="L21" s="24"/>
      <c r="M21" s="16"/>
      <c r="N21" s="28">
        <f t="shared" si="0"/>
        <v>1.1153846153846154</v>
      </c>
    </row>
    <row r="22" spans="1:217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217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1.1195652173913044</v>
      </c>
      <c r="I24" s="17"/>
      <c r="J24" s="44"/>
      <c r="K24" s="25"/>
      <c r="L24" s="24"/>
      <c r="M24" s="20"/>
      <c r="N24" s="28">
        <f t="shared" si="0"/>
        <v>1.1195652173913044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217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217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1.1084033613445379</v>
      </c>
      <c r="I28" s="17"/>
      <c r="J28" s="44"/>
      <c r="K28" s="21"/>
      <c r="L28" s="18"/>
      <c r="M28" s="20"/>
      <c r="N28" s="28">
        <f t="shared" si="0"/>
        <v>1.1084033613445379</v>
      </c>
    </row>
    <row r="29" spans="1:217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1.1252100840336134</v>
      </c>
      <c r="I29" s="17"/>
      <c r="J29" s="43"/>
      <c r="K29" s="18"/>
      <c r="L29" s="18"/>
      <c r="M29" s="16"/>
      <c r="N29" s="28">
        <f t="shared" si="0"/>
        <v>1.1252100840336134</v>
      </c>
    </row>
    <row r="30" spans="1:217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1.142016806722689</v>
      </c>
      <c r="I30" s="17"/>
      <c r="J30" s="44"/>
      <c r="K30" s="21"/>
      <c r="L30" s="18"/>
      <c r="M30" s="20"/>
      <c r="N30" s="28">
        <f t="shared" si="0"/>
        <v>1.142016806722689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1.1084033613445379</v>
      </c>
      <c r="I31" s="17"/>
      <c r="J31" s="43"/>
      <c r="K31" s="18"/>
      <c r="L31" s="18"/>
      <c r="M31" s="16"/>
      <c r="N31" s="28">
        <f t="shared" si="0"/>
        <v>1.1084033613445379</v>
      </c>
    </row>
    <row r="32" spans="1:217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1.1084033613445379</v>
      </c>
      <c r="I32" s="17"/>
      <c r="J32" s="44"/>
      <c r="K32" s="21"/>
      <c r="L32" s="18"/>
      <c r="M32" s="20"/>
      <c r="N32" s="28">
        <f t="shared" si="0"/>
        <v>1.1084033613445379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1.1168067226890757</v>
      </c>
      <c r="I33" s="17"/>
      <c r="J33" s="43"/>
      <c r="K33" s="18"/>
      <c r="L33" s="18"/>
      <c r="M33" s="16"/>
      <c r="N33" s="28">
        <f t="shared" si="0"/>
        <v>1.1168067226890757</v>
      </c>
    </row>
    <row r="34" spans="1:217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1.142016806722689</v>
      </c>
      <c r="I34" s="17"/>
      <c r="J34" s="44"/>
      <c r="K34" s="21"/>
      <c r="L34" s="18"/>
      <c r="M34" s="20"/>
      <c r="N34" s="28">
        <f t="shared" si="0"/>
        <v>1.142016806722689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1.1336134453781512</v>
      </c>
      <c r="I35" s="17"/>
      <c r="J35" s="43"/>
      <c r="K35" s="18"/>
      <c r="L35" s="18"/>
      <c r="M35" s="16"/>
      <c r="N35" s="28">
        <f t="shared" si="0"/>
        <v>1.1336134453781512</v>
      </c>
    </row>
    <row r="36" spans="1:217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1.150420168067227</v>
      </c>
      <c r="I36" s="17"/>
      <c r="J36" s="44"/>
      <c r="K36" s="21"/>
      <c r="L36" s="18"/>
      <c r="M36" s="20"/>
      <c r="N36" s="28">
        <f t="shared" si="0"/>
        <v>1.150420168067227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1.1336134453781512</v>
      </c>
      <c r="I37" s="17"/>
      <c r="J37" s="43"/>
      <c r="K37" s="18"/>
      <c r="L37" s="18"/>
      <c r="M37" s="16"/>
      <c r="N37" s="28">
        <f t="shared" si="0"/>
        <v>1.1336134453781512</v>
      </c>
    </row>
    <row r="38" spans="1:217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1.1336134453781512</v>
      </c>
      <c r="I38" s="17"/>
      <c r="J38" s="44"/>
      <c r="K38" s="21"/>
      <c r="L38" s="18"/>
      <c r="M38" s="20"/>
      <c r="N38" s="28">
        <f t="shared" si="0"/>
        <v>1.1336134453781512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1.1168067226890757</v>
      </c>
      <c r="I39" s="17"/>
      <c r="J39" s="43"/>
      <c r="K39" s="18"/>
      <c r="L39" s="18"/>
      <c r="M39" s="16"/>
      <c r="N39" s="28">
        <f t="shared" si="0"/>
        <v>1.1168067226890757</v>
      </c>
    </row>
    <row r="40" spans="1:217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1.1252100840336134</v>
      </c>
      <c r="I40" s="17"/>
      <c r="J40" s="44"/>
      <c r="K40" s="21"/>
      <c r="L40" s="18"/>
      <c r="M40" s="20"/>
      <c r="N40" s="28">
        <f t="shared" si="0"/>
        <v>1.1252100840336134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1.150420168067227</v>
      </c>
      <c r="I41" s="17"/>
      <c r="J41" s="43"/>
      <c r="K41" s="18"/>
      <c r="L41" s="18"/>
      <c r="M41" s="16"/>
      <c r="N41" s="28">
        <f t="shared" si="0"/>
        <v>1.150420168067227</v>
      </c>
    </row>
    <row r="42" spans="1:217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1.142016806722689</v>
      </c>
      <c r="I42" s="17"/>
      <c r="J42" s="44"/>
      <c r="K42" s="21"/>
      <c r="L42" s="18"/>
      <c r="M42" s="20"/>
      <c r="N42" s="28">
        <f t="shared" si="0"/>
        <v>1.142016806722689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217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217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1.1150538315905796</v>
      </c>
      <c r="I48" s="17"/>
      <c r="J48" s="44"/>
      <c r="K48" s="21"/>
      <c r="L48" s="18"/>
      <c r="M48" s="20"/>
      <c r="N48" s="28">
        <f t="shared" si="0"/>
        <v>1.1150538315905796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217" s="9" customFormat="1">
      <c r="A50" s="29" t="s">
        <v>111</v>
      </c>
      <c r="B50" s="19"/>
      <c r="C50" s="19" t="str">
        <f>'Price guide'!C41</f>
        <v>General</v>
      </c>
      <c r="D50" s="19"/>
      <c r="E50" s="19"/>
      <c r="F50" s="20"/>
      <c r="G50" s="19"/>
      <c r="H50" s="28">
        <f>'Price guide'!G41</f>
        <v>1.2634146341463415</v>
      </c>
      <c r="I50" s="17"/>
      <c r="J50" s="44"/>
      <c r="K50" s="21"/>
      <c r="L50" s="21"/>
      <c r="M50" s="20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'Price guide'!G42</f>
        <v>1.0536306961380344</v>
      </c>
      <c r="I51" s="17"/>
      <c r="J51" s="43"/>
      <c r="K51" s="18"/>
      <c r="L51" s="18"/>
      <c r="M51" s="16"/>
      <c r="N51" s="28">
        <f t="shared" si="0"/>
        <v>1.0536306961380344</v>
      </c>
    </row>
    <row r="52" spans="1:217">
      <c r="A52" s="29" t="s">
        <v>82</v>
      </c>
      <c r="B52" s="19"/>
      <c r="C52" s="19" t="str">
        <f>'Price guide'!C43</f>
        <v>list price</v>
      </c>
      <c r="D52" s="19"/>
      <c r="E52" s="50"/>
      <c r="F52" s="20"/>
      <c r="G52" s="19"/>
      <c r="H52" s="28">
        <f>'Price guide'!G43</f>
        <v>1.0794927963602663</v>
      </c>
      <c r="I52" s="17"/>
      <c r="J52" s="44"/>
      <c r="K52" s="21"/>
      <c r="L52" s="21"/>
      <c r="M52" s="20"/>
      <c r="N52" s="28">
        <f t="shared" si="0"/>
        <v>1.0794927963602663</v>
      </c>
    </row>
    <row r="53" spans="1:217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'Price guide'!G44</f>
        <v>1.0391304347826089</v>
      </c>
      <c r="I53" s="17"/>
      <c r="J53" s="43"/>
      <c r="K53" s="18"/>
      <c r="L53" s="18"/>
      <c r="M53" s="16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>
      <c r="A54" s="29" t="s">
        <v>41</v>
      </c>
      <c r="B54" s="19"/>
      <c r="C54" s="19" t="str">
        <f>'Price guide'!C45</f>
        <v xml:space="preserve">list price  </v>
      </c>
      <c r="D54" s="19"/>
      <c r="E54" s="19"/>
      <c r="F54" s="20"/>
      <c r="G54" s="19"/>
      <c r="H54" s="28">
        <f>'Price guide'!G45</f>
        <v>1.3863812072554267</v>
      </c>
      <c r="I54" s="17"/>
      <c r="J54" s="44"/>
      <c r="K54" s="21"/>
      <c r="L54" s="21"/>
      <c r="M54" s="20"/>
      <c r="N54" s="28">
        <f t="shared" si="0"/>
        <v>1.3863812072554267</v>
      </c>
    </row>
    <row r="55" spans="1:217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'Price guide'!G46</f>
        <v>1.0631120560996052</v>
      </c>
      <c r="I55" s="17"/>
      <c r="J55" s="43"/>
      <c r="K55" s="18"/>
      <c r="L55" s="18"/>
      <c r="M55" s="16"/>
      <c r="N55" s="28">
        <f t="shared" si="0"/>
        <v>1.0631120560996052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>
      <c r="A56" s="29" t="s">
        <v>75</v>
      </c>
      <c r="B56" s="19"/>
      <c r="C56" s="19" t="str">
        <f>'Price guide'!C47</f>
        <v>Average</v>
      </c>
      <c r="D56" s="19"/>
      <c r="E56" s="19"/>
      <c r="F56" s="20"/>
      <c r="G56" s="19"/>
      <c r="H56" s="28">
        <f>'Price guide'!G47</f>
        <v>1.0707628384820069</v>
      </c>
      <c r="I56" s="17"/>
      <c r="J56" s="44"/>
      <c r="K56" s="21"/>
      <c r="L56" s="21"/>
      <c r="M56" s="20"/>
      <c r="N56" s="28">
        <f t="shared" si="0"/>
        <v>1.0707628384820069</v>
      </c>
    </row>
    <row r="57" spans="1:217" s="7" customFormat="1">
      <c r="A57" s="23" t="s">
        <v>61</v>
      </c>
      <c r="B57" s="15"/>
      <c r="C57" s="19" t="str">
        <f>'Price guide'!C48</f>
        <v>Pumpprice</v>
      </c>
      <c r="D57" s="19"/>
      <c r="E57" s="19"/>
      <c r="F57" s="20"/>
      <c r="G57" s="19"/>
      <c r="H57" s="28">
        <f>'Price guide'!G48</f>
        <v>0.72437281940521692</v>
      </c>
      <c r="I57" s="17"/>
      <c r="J57" s="44"/>
      <c r="K57" s="21"/>
      <c r="L57" s="21"/>
      <c r="M57" s="20"/>
      <c r="N57" s="28">
        <f>H57-J57</f>
        <v>0.72437281940521692</v>
      </c>
    </row>
    <row r="58" spans="1:217" s="9" customFormat="1">
      <c r="A58" s="29" t="s">
        <v>71</v>
      </c>
      <c r="B58" s="19"/>
      <c r="C58" s="19" t="str">
        <f>'Price guide'!C49</f>
        <v>Average</v>
      </c>
      <c r="D58" s="19"/>
      <c r="E58" s="19"/>
      <c r="F58" s="20"/>
      <c r="G58" s="19"/>
      <c r="H58" s="28">
        <f>'Price guide'!F49</f>
        <v>1.4631645369932165</v>
      </c>
      <c r="I58" s="17"/>
      <c r="J58" s="44"/>
      <c r="K58" s="21"/>
      <c r="L58" s="21"/>
      <c r="M58" s="20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'Price guide'!G50</f>
        <v>1.1625000000000001</v>
      </c>
      <c r="I59" s="17"/>
      <c r="J59" s="43"/>
      <c r="K59" s="18"/>
      <c r="L59" s="18"/>
      <c r="M59" s="16"/>
      <c r="N59" s="28">
        <f t="shared" si="0"/>
        <v>1.1625000000000001</v>
      </c>
    </row>
    <row r="60" spans="1:217">
      <c r="A60" s="29" t="s">
        <v>34</v>
      </c>
      <c r="B60" s="19"/>
      <c r="C60" s="19" t="str">
        <f>'Price guide'!C51</f>
        <v>Average</v>
      </c>
      <c r="D60" s="19"/>
      <c r="E60" s="19"/>
      <c r="F60" s="20"/>
      <c r="G60" s="19"/>
      <c r="H60" s="28">
        <f>'Price guide'!G51</f>
        <v>1.1466666666666667</v>
      </c>
      <c r="I60" s="17"/>
      <c r="J60" s="44"/>
      <c r="K60" s="21"/>
      <c r="L60" s="21"/>
      <c r="M60" s="20"/>
      <c r="N60" s="28">
        <f t="shared" si="0"/>
        <v>1.1466666666666667</v>
      </c>
    </row>
    <row r="61" spans="1:217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'Price guide'!G52</f>
        <v>1.1471074380165289</v>
      </c>
      <c r="I61" s="17"/>
      <c r="J61" s="43"/>
      <c r="K61" s="18"/>
      <c r="L61" s="18"/>
      <c r="M61" s="16"/>
      <c r="N61" s="28">
        <f t="shared" si="0"/>
        <v>1.1471074380165289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>
      <c r="A62" s="29"/>
      <c r="B62" s="19"/>
      <c r="C62" s="19" t="str">
        <f>'Price guide'!C53</f>
        <v>BP La Junquera</v>
      </c>
      <c r="D62" s="19"/>
      <c r="E62" s="19"/>
      <c r="F62" s="20"/>
      <c r="G62" s="19"/>
      <c r="H62" s="28">
        <f>'Price guide'!G53</f>
        <v>1.1297520661157026</v>
      </c>
      <c r="I62" s="17"/>
      <c r="J62" s="44"/>
      <c r="K62" s="21"/>
      <c r="L62" s="21"/>
      <c r="M62" s="20"/>
      <c r="N62" s="28">
        <f t="shared" si="0"/>
        <v>1.1297520661157026</v>
      </c>
    </row>
    <row r="63" spans="1:217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1.1033057851239669</v>
      </c>
      <c r="I63" s="17"/>
      <c r="J63" s="43"/>
      <c r="K63" s="18"/>
      <c r="L63" s="18"/>
      <c r="M63" s="16"/>
      <c r="N63" s="28">
        <f t="shared" si="0"/>
        <v>1.1033057851239669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>
      <c r="A64" s="29"/>
      <c r="B64" s="19"/>
      <c r="C64" s="19"/>
      <c r="D64" s="19"/>
      <c r="E64" s="19"/>
      <c r="F64" s="20"/>
      <c r="G64" s="19"/>
      <c r="H64" s="28"/>
      <c r="I64" s="17"/>
      <c r="J64" s="44"/>
      <c r="K64" s="21"/>
      <c r="L64" s="21"/>
      <c r="M64" s="20"/>
      <c r="N64" s="28">
        <f t="shared" ref="N64:N70" si="1">H64-J64</f>
        <v>0</v>
      </c>
    </row>
    <row r="65" spans="1:217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217">
      <c r="A66" s="29" t="s">
        <v>40</v>
      </c>
      <c r="B66" s="19"/>
      <c r="C66" s="19" t="str">
        <f>'Price guide'!C55</f>
        <v>list price</v>
      </c>
      <c r="D66" s="19"/>
      <c r="E66" s="50"/>
      <c r="F66" s="20"/>
      <c r="G66" s="19"/>
      <c r="H66" s="28">
        <f>'Price guide'!G55</f>
        <v>1.2968855030248712</v>
      </c>
      <c r="I66" s="17"/>
      <c r="J66" s="44"/>
      <c r="K66" s="21"/>
      <c r="L66" s="21"/>
      <c r="M66" s="20"/>
      <c r="N66" s="28">
        <f t="shared" si="1"/>
        <v>1.2968855030248712</v>
      </c>
    </row>
    <row r="67" spans="1:217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217">
      <c r="A68" s="29"/>
      <c r="B68" s="19"/>
      <c r="C68" s="19"/>
      <c r="D68" s="19"/>
      <c r="E68" s="50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217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1.422428249724498</v>
      </c>
      <c r="I69" s="17"/>
      <c r="J69" s="43"/>
      <c r="K69" s="18"/>
      <c r="L69" s="18"/>
      <c r="M69" s="16"/>
      <c r="N69" s="28">
        <f t="shared" si="1"/>
        <v>1.422428249724498</v>
      </c>
    </row>
    <row r="70" spans="1:217">
      <c r="A70" s="29" t="s">
        <v>21</v>
      </c>
      <c r="B70" s="19"/>
      <c r="C70" s="19" t="str">
        <f>'Price guide'!C57</f>
        <v>Lancaster</v>
      </c>
      <c r="D70" s="19"/>
      <c r="E70" s="19"/>
      <c r="F70" s="20"/>
      <c r="G70" s="19"/>
      <c r="H70" s="28">
        <f>'Price guide'!G57</f>
        <v>1.4431325058028055</v>
      </c>
      <c r="I70" s="17"/>
      <c r="J70" s="44"/>
      <c r="K70" s="25"/>
      <c r="L70" s="25"/>
      <c r="M70" s="20"/>
      <c r="N70" s="28">
        <f t="shared" si="1"/>
        <v>1.4431325058028055</v>
      </c>
    </row>
    <row r="71" spans="1:217" s="9" customFormat="1">
      <c r="A71" s="26"/>
      <c r="B71" s="7"/>
      <c r="C71" s="3"/>
      <c r="D71" s="3"/>
      <c r="E71" s="7"/>
      <c r="F71" s="5"/>
      <c r="G71" s="3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>
      <c r="H72" s="3"/>
      <c r="I72" s="7"/>
      <c r="J72" s="3"/>
    </row>
    <row r="74" spans="1:217">
      <c r="H74" s="3"/>
      <c r="I74" s="7"/>
      <c r="J74" s="3"/>
    </row>
    <row r="75" spans="1:217">
      <c r="H75" s="3"/>
      <c r="I75" s="7"/>
      <c r="J75" s="3"/>
    </row>
    <row r="76" spans="1:217">
      <c r="A76" s="3"/>
      <c r="B76" s="3"/>
      <c r="F76" s="3"/>
      <c r="H76" s="3"/>
      <c r="I76" s="7"/>
      <c r="J76" s="3"/>
      <c r="L76" s="3"/>
    </row>
    <row r="78" spans="1:217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2014-01-09T19:19:35Z</dcterms:modified>
</cp:coreProperties>
</file>